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035" yWindow="60" windowWidth="15810" windowHeight="11760" tabRatio="781" activeTab="2"/>
  </bookViews>
  <sheets>
    <sheet name="1-Introduction" sheetId="13" r:id="rId1"/>
    <sheet name="BPU" sheetId="19" r:id="rId2"/>
    <sheet name="DQE" sheetId="14" r:id="rId3"/>
    <sheet name="Réponse-Technique" sheetId="23" r:id="rId4"/>
  </sheets>
  <externalReferences>
    <externalReference r:id="rId5"/>
    <externalReference r:id="rId6"/>
  </externalReferences>
  <definedNames>
    <definedName name="Catégorie">[1]Applications!#REF!</definedName>
    <definedName name="Modèle">[1]Applications!#REF!</definedName>
    <definedName name="sss">[2]Applications!#REF!</definedName>
    <definedName name="Type">[1]Applications!#REF!</definedName>
    <definedName name="_xlnm.Print_Area" localSheetId="0">'1-Introduction'!$A$1:$A$16</definedName>
    <definedName name="_xlnm.Print_Area" localSheetId="2">DQE!$A$1:$M$73</definedName>
    <definedName name="_xlnm.Print_Area" localSheetId="3">'Réponse-Technique'!$A$1:$G$76</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 i="19" l="1"/>
  <c r="E35" i="14"/>
  <c r="K35" i="14" s="1"/>
  <c r="D35" i="14"/>
  <c r="C35" i="14"/>
  <c r="E30" i="14"/>
  <c r="K30" i="14" s="1"/>
  <c r="D30" i="14"/>
  <c r="C30" i="14"/>
  <c r="E37" i="14"/>
  <c r="K37" i="14" s="1"/>
  <c r="D37" i="14"/>
  <c r="C37" i="14"/>
  <c r="E33" i="14"/>
  <c r="K33" i="14" s="1"/>
  <c r="D33" i="14"/>
  <c r="C33" i="14"/>
  <c r="E22" i="14" l="1"/>
  <c r="D22" i="14"/>
  <c r="C22" i="14"/>
  <c r="K22" i="14" l="1"/>
  <c r="E44" i="14"/>
  <c r="D44" i="14"/>
  <c r="C44" i="14"/>
  <c r="E43" i="14"/>
  <c r="D43" i="14"/>
  <c r="C43" i="14"/>
  <c r="E42" i="14"/>
  <c r="D42" i="14"/>
  <c r="C42" i="14"/>
  <c r="E41" i="14"/>
  <c r="D41" i="14"/>
  <c r="C41" i="14"/>
  <c r="E39" i="14"/>
  <c r="D39" i="14"/>
  <c r="C39" i="14"/>
  <c r="E34" i="14"/>
  <c r="D34" i="14"/>
  <c r="C34" i="14"/>
  <c r="E32" i="14"/>
  <c r="D32" i="14"/>
  <c r="C32" i="14"/>
  <c r="E29" i="14"/>
  <c r="D29" i="14"/>
  <c r="C29" i="14"/>
  <c r="E28" i="14"/>
  <c r="D28" i="14"/>
  <c r="C28" i="14"/>
  <c r="E27" i="14"/>
  <c r="D27" i="14"/>
  <c r="C27" i="14"/>
  <c r="E26" i="14"/>
  <c r="D26" i="14"/>
  <c r="C26" i="14"/>
  <c r="E24" i="14"/>
  <c r="D24" i="14"/>
  <c r="C24" i="14"/>
  <c r="E23" i="14"/>
  <c r="D23" i="14"/>
  <c r="C23" i="14"/>
  <c r="D21" i="14"/>
  <c r="C21" i="14"/>
  <c r="E21" i="14"/>
  <c r="C11" i="19"/>
  <c r="D63" i="14" l="1"/>
  <c r="C58" i="14"/>
  <c r="E65" i="14"/>
  <c r="K65" i="14" s="1"/>
  <c r="C61" i="14"/>
  <c r="C63" i="14"/>
  <c r="D65" i="14"/>
  <c r="E58" i="14"/>
  <c r="K58" i="14" s="1"/>
  <c r="C65" i="14"/>
  <c r="E61" i="14"/>
  <c r="K61" i="14" s="1"/>
  <c r="E63" i="14"/>
  <c r="K63" i="14" s="1"/>
  <c r="D58" i="14"/>
  <c r="D61" i="14"/>
  <c r="K43" i="14"/>
  <c r="K44" i="14"/>
  <c r="K34" i="14"/>
  <c r="E72" i="14"/>
  <c r="E50" i="14"/>
  <c r="K50" i="14" s="1"/>
  <c r="D50" i="14"/>
  <c r="C50" i="14"/>
  <c r="K42" i="14"/>
  <c r="K39" i="14"/>
  <c r="K26" i="14"/>
  <c r="D51" i="14"/>
  <c r="C54" i="14"/>
  <c r="E56" i="14"/>
  <c r="C67" i="14"/>
  <c r="E70" i="14"/>
  <c r="C51" i="14"/>
  <c r="E52" i="14"/>
  <c r="D56" i="14"/>
  <c r="E62" i="14"/>
  <c r="K62" i="14" s="1"/>
  <c r="D70" i="14"/>
  <c r="E51" i="14"/>
  <c r="D54" i="14"/>
  <c r="C57" i="14"/>
  <c r="D67" i="14"/>
  <c r="C71" i="14"/>
  <c r="E54" i="14"/>
  <c r="K54" i="14" s="1"/>
  <c r="D57" i="14"/>
  <c r="C60" i="14"/>
  <c r="E67" i="14"/>
  <c r="D71" i="14"/>
  <c r="C55" i="14"/>
  <c r="E57" i="14"/>
  <c r="D60" i="14"/>
  <c r="C69" i="14"/>
  <c r="E71" i="14"/>
  <c r="C49" i="14"/>
  <c r="D55" i="14"/>
  <c r="E60" i="14"/>
  <c r="K60" i="14" s="1"/>
  <c r="D69" i="14"/>
  <c r="C72" i="14"/>
  <c r="D49" i="14"/>
  <c r="C52" i="14"/>
  <c r="E55" i="14"/>
  <c r="K55" i="14" s="1"/>
  <c r="C62" i="14"/>
  <c r="E69" i="14"/>
  <c r="D72" i="14"/>
  <c r="E49" i="14"/>
  <c r="D52" i="14"/>
  <c r="C56" i="14"/>
  <c r="D62" i="14"/>
  <c r="C70" i="14"/>
  <c r="K32" i="14"/>
  <c r="K28" i="14"/>
  <c r="K29" i="14"/>
  <c r="K24" i="14"/>
  <c r="K23" i="14"/>
  <c r="K21" i="14"/>
  <c r="K41" i="14"/>
  <c r="K27" i="14"/>
  <c r="K45" i="14" l="1"/>
  <c r="C13" i="14" s="1"/>
  <c r="F24" i="23" l="1"/>
  <c r="F23" i="23"/>
  <c r="F22" i="23"/>
  <c r="F20" i="23"/>
  <c r="F19" i="23"/>
  <c r="F17" i="23"/>
  <c r="F16" i="23"/>
  <c r="F15" i="23"/>
  <c r="D75" i="23"/>
  <c r="D71" i="23"/>
  <c r="F70" i="23"/>
  <c r="F69" i="23"/>
  <c r="F68" i="23"/>
  <c r="F67" i="23"/>
  <c r="F66" i="23"/>
  <c r="F64" i="23"/>
  <c r="F63" i="23"/>
  <c r="F62" i="23"/>
  <c r="F60" i="23"/>
  <c r="F59" i="23"/>
  <c r="F58" i="23"/>
  <c r="F57" i="23"/>
  <c r="F56" i="23"/>
  <c r="F54" i="23"/>
  <c r="F53" i="23"/>
  <c r="F51" i="23"/>
  <c r="F50" i="23"/>
  <c r="F49" i="23"/>
  <c r="F47" i="23"/>
  <c r="F46" i="23"/>
  <c r="F45" i="23"/>
  <c r="F44" i="23"/>
  <c r="F43" i="23"/>
  <c r="F41" i="23"/>
  <c r="F40" i="23"/>
  <c r="F39" i="23"/>
  <c r="F37" i="23"/>
  <c r="F36" i="23"/>
  <c r="F35" i="23"/>
  <c r="F34" i="23"/>
  <c r="F33" i="23"/>
  <c r="F32" i="23"/>
  <c r="K56" i="14"/>
  <c r="K72" i="14"/>
  <c r="K71" i="14"/>
  <c r="K70" i="14"/>
  <c r="K69" i="14"/>
  <c r="K67" i="14"/>
  <c r="K57" i="14"/>
  <c r="K52" i="14"/>
  <c r="K51" i="14"/>
  <c r="K49" i="14"/>
  <c r="K73" i="14" l="1"/>
  <c r="C14" i="14" s="1"/>
  <c r="F73" i="23"/>
  <c r="F74" i="23"/>
  <c r="F71" i="23"/>
  <c r="F75" i="23" s="1"/>
  <c r="B3" i="23" l="1"/>
  <c r="B2" i="23"/>
  <c r="F1" i="23"/>
  <c r="D25" i="23"/>
  <c r="F25" i="23" l="1"/>
  <c r="F26" i="23" s="1"/>
  <c r="B2" i="14"/>
  <c r="K1" i="14"/>
  <c r="B3" i="14"/>
  <c r="B2" i="19"/>
  <c r="E1" i="19"/>
</calcChain>
</file>

<file path=xl/sharedStrings.xml><?xml version="1.0" encoding="utf-8"?>
<sst xmlns="http://schemas.openxmlformats.org/spreadsheetml/2006/main" count="284" uniqueCount="209">
  <si>
    <t>V1</t>
  </si>
  <si>
    <t>Document à rendre au format Excel OBLIGATOIREMENT</t>
  </si>
  <si>
    <t>Le présent document est composé :</t>
  </si>
  <si>
    <t>Cadre de réponse technique et financière</t>
  </si>
  <si>
    <t>BPU (Bordereau des Prix Unitaires)</t>
  </si>
  <si>
    <t>DQE (Détail Quantitatif Estimatif)</t>
  </si>
  <si>
    <t>Fait à :</t>
  </si>
  <si>
    <t>Le :</t>
  </si>
  <si>
    <t>Signature :</t>
  </si>
  <si>
    <t>Description</t>
  </si>
  <si>
    <t>Les valeurs du DQE sont calculées automatiquement à partir des tarifs unitaires du BPU.</t>
  </si>
  <si>
    <t>Le Cadre de Réponse est un document contratuel, et doit être totalement rempli.</t>
  </si>
  <si>
    <t>Document à rendre sous format Excel OBLIGATOIREMENT</t>
  </si>
  <si>
    <t>Les réponses devront être synthètiques et ne pas comprendre d'image.</t>
  </si>
  <si>
    <t>CRITÈRE DÉLAIS</t>
  </si>
  <si>
    <t>Critère</t>
  </si>
  <si>
    <t>Réponse</t>
  </si>
  <si>
    <t>Note</t>
  </si>
  <si>
    <t>Coef</t>
  </si>
  <si>
    <t>Total</t>
  </si>
  <si>
    <t>Délai initial de mise en œuvre du marché</t>
  </si>
  <si>
    <t>Délai en cours d'exécution du marché</t>
  </si>
  <si>
    <t>Sous-total sur</t>
  </si>
  <si>
    <t>points</t>
  </si>
  <si>
    <t xml:space="preserve">TOTAL sur </t>
  </si>
  <si>
    <t>CRITÈRE TECHNIQUE</t>
  </si>
  <si>
    <t>Cadre de Réponse Technique</t>
  </si>
  <si>
    <t xml:space="preserve">Le DQE ne doit pas être modifié par le candidat. </t>
  </si>
  <si>
    <t>Lors de l'analyse des offres, tous les montants seront recalculés sur la base des prix unitaires du BPU.</t>
  </si>
  <si>
    <t>TOTAL (en € HT)</t>
  </si>
  <si>
    <t>Systèmes de Télécommunications</t>
  </si>
  <si>
    <t>Intitulé</t>
  </si>
  <si>
    <t>Référence fournisseur</t>
  </si>
  <si>
    <t>PRIX UNITAIRE REMISÉ
(en € HT)</t>
  </si>
  <si>
    <t>INFRASTRUCTURE TÉLÉPHONIQUE</t>
  </si>
  <si>
    <t>Système téléphonique</t>
  </si>
  <si>
    <t>Maintenance</t>
  </si>
  <si>
    <t>Maintenance corrective</t>
  </si>
  <si>
    <t>Astreintes</t>
  </si>
  <si>
    <t>Maintenance préventive et prédictive</t>
  </si>
  <si>
    <t>Maintenance Préventive (1 à 2 jours par an sur site + Formation) - tarif annuel</t>
  </si>
  <si>
    <t>Maintenance Prédictive (Conseil et Avant Vente) si non souscription de licences support Constructeur - tarif annuel</t>
  </si>
  <si>
    <t>Adjonctions de matériels</t>
  </si>
  <si>
    <t>Postes téléphoniques</t>
  </si>
  <si>
    <t>Ajouter l'ensemble des lignes nécessaires au bon fonctionnement de l'ensemble</t>
  </si>
  <si>
    <t>Cartes d’équipements et Licences (détailler ligne par ligne)</t>
  </si>
  <si>
    <t>1 Licence de Taxation</t>
  </si>
  <si>
    <t>Commutateur et onduleurs</t>
  </si>
  <si>
    <t>Câblage réseau</t>
  </si>
  <si>
    <t>Echange standard des postes des installations (détailler ligne par ligne)</t>
  </si>
  <si>
    <t xml:space="preserve">Echange standard (J+2) d’1 poste numérique programmé </t>
  </si>
  <si>
    <t xml:space="preserve">Echange standard (J+2) d’1 poste IP programmé </t>
  </si>
  <si>
    <t xml:space="preserve">Echange standard (J+2) d’1 poste IP programmé  </t>
  </si>
  <si>
    <t>Prestations de services</t>
  </si>
  <si>
    <t>Prestations</t>
  </si>
  <si>
    <t>1 heure d’un monteur / câbleur</t>
  </si>
  <si>
    <t>1 heure d’un Technicien certifié,</t>
  </si>
  <si>
    <t>1 heure d’un technicien réseau,</t>
  </si>
  <si>
    <t>1 heure d’un ingénieur réseaux et télécoms,</t>
  </si>
  <si>
    <t>1 heure d’un expert centre de contact (Constructeur Téléhonie),</t>
  </si>
  <si>
    <t>1 heure d’un ingénieur certifié Mitel,</t>
  </si>
  <si>
    <t>1 heure d’un chef de projet,</t>
  </si>
  <si>
    <t>1 heure d’un ingénieur d’affaires,</t>
  </si>
  <si>
    <t>1 déplacement à la journée,</t>
  </si>
  <si>
    <t>1 forfait de déplacement à la semaine,</t>
  </si>
  <si>
    <t>1 journée de formation pour les gestionnaires,</t>
  </si>
  <si>
    <t>1 journée de formation pour les opératrices,</t>
  </si>
  <si>
    <t>1 journée de formation pour les agents,</t>
  </si>
  <si>
    <t>1 journée de formation pour le superviseur,</t>
  </si>
  <si>
    <t>1 journée de formation pour les postes téléphoniques,</t>
  </si>
  <si>
    <t>Postes téléphoniques et bornes</t>
  </si>
  <si>
    <t>Quantité</t>
  </si>
  <si>
    <t>Prix unitaire remisé
(en € HT)</t>
  </si>
  <si>
    <t>Quantité totale</t>
  </si>
  <si>
    <t>Année 1</t>
  </si>
  <si>
    <t>Année 2</t>
  </si>
  <si>
    <t>Total
(en € HT)</t>
  </si>
  <si>
    <t>Question</t>
  </si>
  <si>
    <t>Sous-critère 1 : Solution technique proposée</t>
  </si>
  <si>
    <t>Solution proposée par le candidat</t>
  </si>
  <si>
    <t>Description de la solution proposée par le candidat incluant version logicielle, ajouts matériels, etc.</t>
  </si>
  <si>
    <t>Implantation (baies, câblage…)</t>
  </si>
  <si>
    <t>Mise en réseau</t>
  </si>
  <si>
    <t>Type de postes IP proposés</t>
  </si>
  <si>
    <t>Les postes IP supportent-ils le GigabitEthernet ?</t>
  </si>
  <si>
    <t>Description de la mise en réseau et de l'intégration</t>
  </si>
  <si>
    <t>Carte Voix sur IP proposée</t>
  </si>
  <si>
    <t>Enrichissement des services Téléphonie sur IP natifs</t>
  </si>
  <si>
    <t>Intégration du protocole SIP (ouvert ou propriétaire)</t>
  </si>
  <si>
    <t>Description des services applicatifs</t>
  </si>
  <si>
    <t>Attente musicale (capacité, stockage, principes d'enregistrement)</t>
  </si>
  <si>
    <t>Messagerie vocale et unification des messages natifs</t>
  </si>
  <si>
    <t>Service Annuaire mutualisée avec l'Active Directory du Pouvoir Adjudicateur</t>
  </si>
  <si>
    <t>Outil de Taxation et Administration proposé</t>
  </si>
  <si>
    <t>La numérotation abrégée sera-t-elle reprise ?</t>
  </si>
  <si>
    <t>Sécurisation et Haute disponibilité</t>
  </si>
  <si>
    <t>Sécurisation de la solution (Spatiale ou Locale)</t>
  </si>
  <si>
    <t>Redondance des postes IP</t>
  </si>
  <si>
    <t>Réseau</t>
  </si>
  <si>
    <t>Description des Commutateurs proposés</t>
  </si>
  <si>
    <t>Description des Onduleurs proposés</t>
  </si>
  <si>
    <t>Sous-critère 2 : Organisation</t>
  </si>
  <si>
    <t>Methodologie de déploiement</t>
  </si>
  <si>
    <t xml:space="preserve">Description de la mise en œuvre pour calquer parfaitement sur le planning </t>
  </si>
  <si>
    <t>Moyens humain mis à disposition pour mettre en œuvre la solution</t>
  </si>
  <si>
    <t>Recette de l’installation (Documents fournis, méthodologie, principes)</t>
  </si>
  <si>
    <t xml:space="preserve">Organisation et gestion du projet </t>
  </si>
  <si>
    <t>Centre de support de maintenance</t>
  </si>
  <si>
    <t>Moyens humains mis à disposition pour mettre en œuvre la maintenance</t>
  </si>
  <si>
    <t>Moyens logistiques mis à disposition pour mettre en œuvre la maintenance</t>
  </si>
  <si>
    <t>Organisation et gestion des incidents et rétablissements</t>
  </si>
  <si>
    <t>Suivi du Client</t>
  </si>
  <si>
    <t>Description de la prestation de maintenance pour respecter les GTI et GTR du CCP</t>
  </si>
  <si>
    <t>Outils Logistiques et humaines proposés pour garantir la GTI et GTR</t>
  </si>
  <si>
    <t>Plage d'ouverture du point d'entrée en cas de dysfonctionnement lié à une intervention (GTI)</t>
  </si>
  <si>
    <t>Plage d'ouverture du point d'entrée en cas de dysfonctionnement lié à un rétablissement (GTR)</t>
  </si>
  <si>
    <t>Descriptif de la procédure en cas d’incident</t>
  </si>
  <si>
    <t>Délai de résolution des incidents</t>
  </si>
  <si>
    <t>Engagement de délai, en heures ouvrés à réception du dysfonctionnement, du traitement de l'incident</t>
  </si>
  <si>
    <t>Engagement de délai, en heures ouvrés à réception du dysfonctionnement, de la rétablissement du service</t>
  </si>
  <si>
    <t>Engagement de délai, en jours calendaires à réception du bon de commande, de la mise en place de l'ensemble du périmètre</t>
  </si>
  <si>
    <t>Planning de mise en  œuvre initiale (planning relatif à partir de la date d'émission du bon de commande)</t>
  </si>
  <si>
    <t>Engagement de délai de création, en jours calendaires traitement administratif inclus, d'une carte d'équipement (Accès Opérateur, ligne de poste)</t>
  </si>
  <si>
    <t>Engagement de délai de création, en jours calendaires traitement administratif inclus, d'un nouveau poste IP et licence associée</t>
  </si>
  <si>
    <t>Engagement de délai de création, en jours calendaires traitement administratif inclus, d'une nouvelle installation téléphonique de 4 postes Analogiques, 10 licences et postes IP, câblage, installation, recette</t>
  </si>
  <si>
    <t xml:space="preserve">TOTAL sous-critère 1 sur </t>
  </si>
  <si>
    <t xml:space="preserve">TOTAL sous-critère 2 sur </t>
  </si>
  <si>
    <t>ou</t>
  </si>
  <si>
    <t>Fourniture, installation et configuration d'une gateway</t>
  </si>
  <si>
    <t>1 Licence de Gestion et d'administration, de supervision</t>
  </si>
  <si>
    <t>1 Enregistrement d'une musique de pré décroché de 2 minutes</t>
  </si>
  <si>
    <t>1 Licence Gestion de Présence (Appels, Alertes, Tchat, Etat)</t>
  </si>
  <si>
    <t>1 Licence Gestion de Présence (Click To Call)</t>
  </si>
  <si>
    <t>1 licence Convergence Téléphone Fixe / Mobile</t>
  </si>
  <si>
    <t>Le candidat précisera ci-dessous s'il propose une évolution de l'existant ou un remplacement total :</t>
  </si>
  <si>
    <t>Remplacement total</t>
  </si>
  <si>
    <t>Evolution de l'existant</t>
  </si>
  <si>
    <t>oui</t>
  </si>
  <si>
    <t>non</t>
  </si>
  <si>
    <t>Proposition du candidat</t>
  </si>
  <si>
    <t>Total du DQE</t>
  </si>
  <si>
    <t>Outil de gestion</t>
  </si>
  <si>
    <r>
      <t xml:space="preserve">Le titulaire présentera en complément le catalogue tarifaire des </t>
    </r>
    <r>
      <rPr>
        <b/>
        <u/>
        <sz val="10"/>
        <color theme="1"/>
        <rFont val="Arial"/>
        <family val="2"/>
      </rPr>
      <t>prix remisés</t>
    </r>
    <r>
      <rPr>
        <b/>
        <sz val="10"/>
        <color theme="1"/>
        <rFont val="Arial"/>
        <family val="2"/>
      </rPr>
      <t>.</t>
    </r>
  </si>
  <si>
    <r>
      <t xml:space="preserve">                         </t>
    </r>
    <r>
      <rPr>
        <sz val="20"/>
        <color rgb="FF0070C0"/>
        <rFont val="Arial"/>
        <family val="2"/>
      </rPr>
      <t>1) du Cadre de réponse financière</t>
    </r>
    <r>
      <rPr>
        <sz val="11"/>
        <color theme="1"/>
        <rFont val="Arial"/>
        <family val="2"/>
      </rPr>
      <t xml:space="preserve"> incluant :
                                        -&gt; le </t>
    </r>
    <r>
      <rPr>
        <b/>
        <sz val="14"/>
        <color rgb="FF002060"/>
        <rFont val="Arial"/>
        <family val="2"/>
      </rPr>
      <t xml:space="preserve">BPU (Bordereau des Prix Unitaires) </t>
    </r>
    <r>
      <rPr>
        <sz val="11"/>
        <color theme="1"/>
        <rFont val="Arial"/>
        <family val="2"/>
      </rPr>
      <t xml:space="preserve">ou catalogue des prix. Cette partie est contractuelle.
                                                       Les tarifs à indiquer dans le présent document doivent être remisés dans la mesure où les remises appliquées 
                                                       s’appliquent sur la durée du marché. Le cas échéant, ils donneront le prix de base et la remise 
                                                       à appliquer sur la durée du marché.
                                        -&gt; le </t>
    </r>
    <r>
      <rPr>
        <b/>
        <sz val="14"/>
        <color rgb="FF002060"/>
        <rFont val="Arial"/>
        <family val="2"/>
      </rPr>
      <t xml:space="preserve">DQE (Détail Quantitatif Estimatif) </t>
    </r>
    <r>
      <rPr>
        <sz val="11"/>
        <color theme="1"/>
        <rFont val="Arial"/>
        <family val="2"/>
      </rPr>
      <t xml:space="preserve">ou estimation des quantités.
                                                       Cette partie est </t>
    </r>
    <r>
      <rPr>
        <b/>
        <u/>
        <sz val="11"/>
        <color rgb="FF002060"/>
        <rFont val="Arial"/>
        <family val="2"/>
      </rPr>
      <t>non contractuelle</t>
    </r>
    <r>
      <rPr>
        <sz val="11"/>
        <color theme="1"/>
        <rFont val="Arial"/>
        <family val="2"/>
      </rPr>
      <t xml:space="preserve">.
                                                       Les valeurs sont calculées automatiquement sur la base des prix du BPU.
                                                       Il servira de base à l’analyse financière des offres.
                                                       Ce document n’est pas représentatif de 100% des services qui seront souscrits.
                                                       Il permet cependant de comparer les offres sur une base identique.
                                                       Aucun ajout ni modification ne seront acceptés sur le DQE.
                        </t>
    </r>
    <r>
      <rPr>
        <sz val="20"/>
        <color rgb="FF0070C0"/>
        <rFont val="Arial"/>
        <family val="2"/>
      </rPr>
      <t xml:space="preserve"> 2) du Cadre de réponse  technique</t>
    </r>
    <r>
      <rPr>
        <sz val="11"/>
        <color theme="1"/>
        <rFont val="Arial"/>
        <family val="2"/>
      </rPr>
      <t xml:space="preserve">
                                                       Cette partie est contractuelle.
</t>
    </r>
  </si>
  <si>
    <t>1 Commutateur Réseau 12 ports POE 10/100 Mb/s de niveau 2 - fourniture, installation et configuration</t>
  </si>
  <si>
    <t>1 Commutateur Réseau 24 ports POE 10/100 Mb/s de niveau 2 - fourniture, installation et configuration</t>
  </si>
  <si>
    <t>1 Commutateur Réseau 24 ports POE 10/100 Mb/s de niveau 3 - fourniture, installation et configuration</t>
  </si>
  <si>
    <t>1 Commutateur Réseau 48 ports POE 10/100 Mb/s de niveau 3 - fourniture, installation et configuration</t>
  </si>
  <si>
    <t>1 Commutateur Réseau 12 ports POE 10/100/1000 Mb/s de niveau 2 - fourniture, installation et configuration</t>
  </si>
  <si>
    <t>1 Commutateur Réseau 24 ports POE 10/100/1000 Mb/s de niveau 2 - fourniture, installation et configuration</t>
  </si>
  <si>
    <t>1 Commutateur Réseau 24 ports POE 10/100/1000 Mb/s de niveau 3 - fourniture, installation et configuration</t>
  </si>
  <si>
    <t>1 Commutateur Réseau 48 ports POE 10/100/1000 Mb/s de niveau 3 - fourniture, installation et configuration</t>
  </si>
  <si>
    <t>1 Onduleur 1000 VA rackable 19 pouces - fourniture, installation et configuration</t>
  </si>
  <si>
    <t>1 Onduleur 3000 VA rackable 19 pouces - fourniture, installation et configuration</t>
  </si>
  <si>
    <t>1 carte de 8 lignes de postes analogiques - fourniture, installation et configuration</t>
  </si>
  <si>
    <t>1 carte de 16 lignes de postes numériques - fourniture, installation et configuration</t>
  </si>
  <si>
    <t>1 carte de 24 lignes de postes numériques - fourniture, installation et configuration</t>
  </si>
  <si>
    <t>1 carte MIC, 30 canaux B cuivre - fourniture, installation et configuration</t>
  </si>
  <si>
    <t>30 Canaux SIP - fourniture, installation et configuration</t>
  </si>
  <si>
    <t>20 Canaux SIP - fourniture, installation et configuration</t>
  </si>
  <si>
    <t>1 carte T2, 30 canaux B - fourniture, installation et configuration</t>
  </si>
  <si>
    <t>1 carte 4 T0 - fourniture, installation et configuration</t>
  </si>
  <si>
    <t>1 carte 8 T0 - fourniture, installation et configuration</t>
  </si>
  <si>
    <t>1 carte Voix sur IP 16 canaux - fourniture, installation et configuration</t>
  </si>
  <si>
    <t>1 carte Voix sur IP 24 canaux - fourniture, installation et configuration</t>
  </si>
  <si>
    <t>1 carte Voix sur IP 32 canaux - fourniture, installation et configuration</t>
  </si>
  <si>
    <t>1 carte DECT 4 interfaces internes - fourniture, installation et configuration</t>
  </si>
  <si>
    <t>1 carte DECT 4 interfaces externes - fourniture, installation et configuration</t>
  </si>
  <si>
    <t>1 borne DECT interne - fourniture, installation et configuration</t>
  </si>
  <si>
    <t>1 borne DECT externe - fourniture, installation et configuration</t>
  </si>
  <si>
    <t>1 pack de 10 licences Messagerie instantanée (sur l'application proposée) - fourniture, installation et configuration</t>
  </si>
  <si>
    <t>1 Routeur / Multiplexeur - fourniture, installation et configuration</t>
  </si>
  <si>
    <t>1 Antenne - fourniture, installation et configuration</t>
  </si>
  <si>
    <t>1 Boitier de type Audiocode ou équivalent 8 voies analogiques - fourniture, installation et configuration</t>
  </si>
  <si>
    <t>1 Attente Musicale de 4 minutes - fourniture, installation et configuration</t>
  </si>
  <si>
    <t>1 poste IP ou numérique programmé opérateur / opératrice - fourniture, installation et configuration</t>
  </si>
  <si>
    <t>1 poste IP ou numérique programmé haut de gamme - fourniture, installation et configuration</t>
  </si>
  <si>
    <t>1 poste IP ou numérique programmé milieu de gamme - fourniture, installation et configuration</t>
  </si>
  <si>
    <t>1 poste IP ou numérique programmé entrée de gamme - fourniture, installation et configuration</t>
  </si>
  <si>
    <t>1 poste IP ou numérique programmé bas de gamme - fourniture, installation et configuration</t>
  </si>
  <si>
    <t>1 poste DECT Milieu de Gamme - fourniture, installation et configuration</t>
  </si>
  <si>
    <t>1 poste DECT Haut de Gamme - fourniture, installation et configuration</t>
  </si>
  <si>
    <t>1 poste analogique entrée de gamme - fourniture, installation et configuration</t>
  </si>
  <si>
    <t>1 poste analogique moyenne gamme - fourniture, installation et configuration</t>
  </si>
  <si>
    <t>1 module 10 touches - fourniture, installation et configuration</t>
  </si>
  <si>
    <t>1 module 40 touches - fourniture, installation et configuration</t>
  </si>
  <si>
    <t>1 licence mobile DECT</t>
  </si>
  <si>
    <t>1 pack de 10 licences IP - fourniture, installation et configuration</t>
  </si>
  <si>
    <t>1 Baie 42U au sol 800 x 1000</t>
  </si>
  <si>
    <t>Travaux éléctriques (Raccordement au disjoncteur général, Bandeau 7 PC + Dijoncteur 30mA + mise à la terre de la Baie + Raccordements)</t>
  </si>
  <si>
    <t>Câblage d'un poste de travail (longueur moyenne de câble 70 m) prise RJ-45 câble de catégorie supérieure ou égale  6 - fourniture et pose</t>
  </si>
  <si>
    <t>Câblage d'une Borne DECT</t>
  </si>
  <si>
    <t>Evolution logicielle majeure du système téléphonique existant sur le site principal incluant l'évolution logicielle et la centralisation des sites distants - installation et configuration</t>
  </si>
  <si>
    <t>Remplacement total du système téléphonique existant sur le site principal incluant le remplacement matériel et la centralisation des sites distants - installation et configuration</t>
  </si>
  <si>
    <t>Remplacement total du système téléphonique existant sur le site principal incluant le remplacement matériel et la centralisation des sites distants - fourniture</t>
  </si>
  <si>
    <t>Evolution logicielle majeure du système téléphonique existant sur le site principal incluant l'évolution logicielle et la centralisation des sites distants - fourniture</t>
  </si>
  <si>
    <t>10 Canaux SIP - fourniture, installation et configuration</t>
  </si>
  <si>
    <t>1 module 20 touches - fourniture, installation et configuration</t>
  </si>
  <si>
    <r>
      <t xml:space="preserve">Maintenance Corrective GTR 4 heures du Lundi au Vendredi de 8h à 18h - tarif annuel </t>
    </r>
    <r>
      <rPr>
        <b/>
        <sz val="10"/>
        <color rgb="FF00B050"/>
        <rFont val="Arial"/>
        <family val="2"/>
      </rPr>
      <t>AVEC</t>
    </r>
    <r>
      <rPr>
        <sz val="10"/>
        <color rgb="FF000000"/>
        <rFont val="Arial"/>
        <family val="2"/>
      </rPr>
      <t xml:space="preserve"> mises à jour majeures</t>
    </r>
  </si>
  <si>
    <r>
      <t xml:space="preserve">Maintenance Corrective GTR 4 heures du Lundi au Vendredi de 8h à 18h - tarif annuel </t>
    </r>
    <r>
      <rPr>
        <sz val="10"/>
        <color rgb="FF00B050"/>
        <rFont val="Arial"/>
        <family val="2"/>
      </rPr>
      <t>AVEC</t>
    </r>
    <r>
      <rPr>
        <sz val="10"/>
        <color rgb="FF000000"/>
        <rFont val="Arial"/>
        <family val="2"/>
      </rPr>
      <t xml:space="preserve"> mises à jour majeures</t>
    </r>
  </si>
  <si>
    <r>
      <t xml:space="preserve">Maintenance Corrective GTR 4 heures du Lundi au Vendredi de 8h à 18h - tarif annuel </t>
    </r>
    <r>
      <rPr>
        <b/>
        <sz val="10"/>
        <color rgb="FFFF0000"/>
        <rFont val="Arial"/>
        <family val="2"/>
      </rPr>
      <t>SANS</t>
    </r>
    <r>
      <rPr>
        <sz val="10"/>
        <color rgb="FF000000"/>
        <rFont val="Arial"/>
        <family val="2"/>
      </rPr>
      <t xml:space="preserve"> mises à jour majeures</t>
    </r>
  </si>
  <si>
    <t>1 Outil de Gestion pour 100 postes - fourniture, installation et configuration</t>
  </si>
  <si>
    <t>1 Outil de Taxation pour 100 postes, Multi société - fourniture, installation et configuration</t>
  </si>
  <si>
    <r>
      <t xml:space="preserve">Astreinte GTR 4 heures 24 heures / 24 et 7 jours / 7 - tarif annuel </t>
    </r>
    <r>
      <rPr>
        <sz val="10"/>
        <color rgb="FF00B050"/>
        <rFont val="Arial"/>
        <family val="2"/>
      </rPr>
      <t>AVEC</t>
    </r>
    <r>
      <rPr>
        <sz val="10"/>
        <color rgb="FF000000"/>
        <rFont val="Arial"/>
        <family val="2"/>
      </rPr>
      <t xml:space="preserve"> mises à jour majeures</t>
    </r>
  </si>
  <si>
    <r>
      <t xml:space="preserve">Astreinte GTR 4 heures 24 heures / 24 et 7 jours / 7 - tarif annuel </t>
    </r>
    <r>
      <rPr>
        <sz val="10"/>
        <color rgb="FFFF0000"/>
        <rFont val="Arial"/>
        <family val="2"/>
      </rPr>
      <t>SANS</t>
    </r>
    <r>
      <rPr>
        <sz val="10"/>
        <color rgb="FF000000"/>
        <rFont val="Arial"/>
        <family val="2"/>
      </rPr>
      <t xml:space="preserve"> mises à jour majeures</t>
    </r>
  </si>
  <si>
    <t>Description du fonctionnement en cas d’incident sur le réseau d’interconnexion ou des accès opérateurs</t>
  </si>
  <si>
    <t>MAIRIE DE CERNAY</t>
  </si>
  <si>
    <t>Année 3</t>
  </si>
  <si>
    <t>Année 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</si>
</sst>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_-* #,##0.0000\ &quot;€&quot;_-;\-* #,##0.0000\ &quot;€&quot;_-;_-* &quot;-&quot;??\ &quot;€&quot;_-;_-@_-"/>
    <numFmt numFmtId="165" formatCode="_-* #,##0.00\ [$€]_-;\-* #,##0.00\ [$€]_-;_-* &quot;-&quot;??\ [$€]_-;_-@_-"/>
    <numFmt numFmtId="166" formatCode="_-* #,##0\ [$€-40C]_-;\-* #,##0\ [$€-40C]_-;_-* &quot;-&quot;??\ [$€-40C]_-;_-@_-"/>
    <numFmt numFmtId="167" formatCode="0.000"/>
    <numFmt numFmtId="168" formatCode="0.0"/>
  </numFmts>
  <fonts count="47">
    <font>
      <sz val="10"/>
      <name val="Arial"/>
    </font>
    <font>
      <sz val="10"/>
      <color theme="1"/>
      <name val="Arial"/>
      <family val="2"/>
    </font>
    <font>
      <sz val="10"/>
      <color theme="1"/>
      <name val="Arial"/>
      <family val="2"/>
    </font>
    <font>
      <sz val="10"/>
      <color theme="1"/>
      <name val="Arial"/>
      <family val="2"/>
    </font>
    <font>
      <sz val="10"/>
      <name val="Arial"/>
      <family val="2"/>
    </font>
    <font>
      <sz val="11"/>
      <name val="Arial"/>
      <family val="2"/>
    </font>
    <font>
      <b/>
      <sz val="11"/>
      <name val="Arial"/>
      <family val="2"/>
    </font>
    <font>
      <b/>
      <sz val="11"/>
      <color indexed="9"/>
      <name val="Arial"/>
      <family val="2"/>
    </font>
    <font>
      <sz val="11"/>
      <color indexed="48"/>
      <name val="Arial"/>
      <family val="2"/>
    </font>
    <font>
      <b/>
      <sz val="11"/>
      <color theme="0"/>
      <name val="Arial"/>
      <family val="2"/>
    </font>
    <font>
      <b/>
      <sz val="16"/>
      <color rgb="FFFF0000"/>
      <name val="Arial"/>
      <family val="2"/>
    </font>
    <font>
      <sz val="11"/>
      <color indexed="9"/>
      <name val="Arial"/>
      <family val="2"/>
    </font>
    <font>
      <sz val="11"/>
      <color theme="1"/>
      <name val="Calibri"/>
      <family val="2"/>
      <scheme val="minor"/>
    </font>
    <font>
      <sz val="11"/>
      <color theme="1"/>
      <name val="Arial"/>
      <family val="2"/>
    </font>
    <font>
      <b/>
      <sz val="13.5"/>
      <color theme="1"/>
      <name val="Arial"/>
      <family val="2"/>
    </font>
    <font>
      <b/>
      <sz val="16"/>
      <color theme="0"/>
      <name val="Arial"/>
      <family val="2"/>
    </font>
    <font>
      <b/>
      <sz val="14"/>
      <color rgb="FF002060"/>
      <name val="Arial"/>
      <family val="2"/>
    </font>
    <font>
      <b/>
      <u/>
      <sz val="11"/>
      <color rgb="FF002060"/>
      <name val="Arial"/>
      <family val="2"/>
    </font>
    <font>
      <b/>
      <sz val="10"/>
      <color rgb="FF002060"/>
      <name val="Arial"/>
      <family val="2"/>
    </font>
    <font>
      <sz val="10"/>
      <name val="Helv"/>
      <charset val="204"/>
    </font>
    <font>
      <sz val="20"/>
      <color rgb="FF0070C0"/>
      <name val="Arial"/>
      <family val="2"/>
    </font>
    <font>
      <b/>
      <sz val="10"/>
      <color theme="0"/>
      <name val="Arial"/>
      <family val="2"/>
    </font>
    <font>
      <b/>
      <sz val="10"/>
      <color theme="1"/>
      <name val="Arial"/>
      <family val="2"/>
    </font>
    <font>
      <b/>
      <sz val="10"/>
      <color rgb="FFFFFFFF"/>
      <name val="Arial"/>
      <family val="2"/>
    </font>
    <font>
      <b/>
      <sz val="10"/>
      <color rgb="FF000000"/>
      <name val="Arial"/>
      <family val="2"/>
    </font>
    <font>
      <i/>
      <sz val="10"/>
      <color rgb="FF000000"/>
      <name val="Arial"/>
      <family val="2"/>
    </font>
    <font>
      <sz val="10"/>
      <color rgb="FF000000"/>
      <name val="Arial"/>
      <family val="2"/>
    </font>
    <font>
      <b/>
      <sz val="10"/>
      <name val="Arial"/>
      <family val="2"/>
    </font>
    <font>
      <b/>
      <u/>
      <sz val="12"/>
      <color rgb="FFFF0000"/>
      <name val="Arial"/>
      <family val="2"/>
    </font>
    <font>
      <b/>
      <u/>
      <sz val="10"/>
      <color theme="1"/>
      <name val="Arial"/>
      <family val="2"/>
    </font>
    <font>
      <b/>
      <sz val="11"/>
      <color theme="1"/>
      <name val="Arial"/>
      <family val="2"/>
    </font>
    <font>
      <b/>
      <sz val="13.5"/>
      <color rgb="FFFF0000"/>
      <name val="Arial"/>
      <family val="2"/>
    </font>
    <font>
      <sz val="8"/>
      <name val="Arial"/>
      <family val="2"/>
    </font>
    <font>
      <sz val="14"/>
      <name val="Arial"/>
      <family val="2"/>
    </font>
    <font>
      <b/>
      <sz val="10"/>
      <color rgb="FFFF0000"/>
      <name val="Arial"/>
      <family val="2"/>
    </font>
    <font>
      <b/>
      <sz val="8"/>
      <color theme="0"/>
      <name val="Arial"/>
      <family val="2"/>
    </font>
    <font>
      <b/>
      <sz val="8"/>
      <color theme="1"/>
      <name val="Arial"/>
      <family val="2"/>
    </font>
    <font>
      <b/>
      <sz val="8"/>
      <name val="Arial"/>
      <family val="2"/>
    </font>
    <font>
      <b/>
      <i/>
      <sz val="8"/>
      <color theme="0"/>
      <name val="Arial"/>
      <family val="2"/>
    </font>
    <font>
      <sz val="8"/>
      <color theme="1"/>
      <name val="Arial"/>
      <family val="2"/>
    </font>
    <font>
      <b/>
      <sz val="14"/>
      <color rgb="FFFF0000"/>
      <name val="Arial"/>
      <family val="2"/>
    </font>
    <font>
      <b/>
      <sz val="10"/>
      <color rgb="FF00B050"/>
      <name val="Arial"/>
      <family val="2"/>
    </font>
    <font>
      <sz val="10"/>
      <name val="Arial"/>
      <family val="2"/>
    </font>
    <font>
      <b/>
      <sz val="11"/>
      <color rgb="FF0070C0"/>
      <name val="Arial"/>
      <family val="2"/>
    </font>
    <font>
      <sz val="11"/>
      <color theme="0" tint="-0.249977111117893"/>
      <name val="Arial"/>
      <family val="2"/>
    </font>
    <font>
      <sz val="10"/>
      <color rgb="FFFF0000"/>
      <name val="Arial"/>
      <family val="2"/>
    </font>
    <font>
      <sz val="10"/>
      <color rgb="FF00B050"/>
      <name val="Arial"/>
      <family val="2"/>
    </font>
  </fonts>
  <fills count="12">
    <fill>
      <patternFill patternType="none"/>
    </fill>
    <fill>
      <patternFill patternType="gray125"/>
    </fill>
    <fill>
      <patternFill patternType="solid">
        <fgColor theme="3" tint="0.79998168889431442"/>
        <bgColor indexed="64"/>
      </patternFill>
    </fill>
    <fill>
      <patternFill patternType="solid">
        <fgColor rgb="FF002060"/>
        <bgColor indexed="64"/>
      </patternFill>
    </fill>
    <fill>
      <patternFill patternType="solid">
        <fgColor rgb="FF0070C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tted">
        <color auto="1"/>
      </bottom>
      <diagonal/>
    </border>
    <border>
      <left/>
      <right style="thin">
        <color auto="1"/>
      </right>
      <top/>
      <bottom/>
      <diagonal/>
    </border>
    <border>
      <left style="thin">
        <color indexed="64"/>
      </left>
      <right/>
      <top/>
      <bottom/>
      <diagonal/>
    </border>
    <border>
      <left/>
      <right/>
      <top style="thick">
        <color rgb="FFFF0000"/>
      </top>
      <bottom style="thick">
        <color rgb="FFFF0000"/>
      </bottom>
      <diagonal/>
    </border>
    <border>
      <left style="thin">
        <color rgb="FF002060"/>
      </left>
      <right style="thin">
        <color rgb="FF002060"/>
      </right>
      <top style="thin">
        <color rgb="FF002060"/>
      </top>
      <bottom style="thin">
        <color rgb="FF002060"/>
      </bottom>
      <diagonal/>
    </border>
    <border>
      <left/>
      <right style="medium">
        <color indexed="64"/>
      </right>
      <top/>
      <bottom/>
      <diagonal/>
    </border>
    <border>
      <left style="medium">
        <color indexed="64"/>
      </left>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indexed="64"/>
      </left>
      <right style="medium">
        <color indexed="64"/>
      </right>
      <top style="medium">
        <color indexed="64"/>
      </top>
      <bottom style="medium">
        <color indexed="64"/>
      </bottom>
      <diagonal/>
    </border>
  </borders>
  <cellStyleXfs count="521">
    <xf numFmtId="0" fontId="0" fillId="0" borderId="0"/>
    <xf numFmtId="44" fontId="4" fillId="0" borderId="0" applyFont="0" applyFill="0" applyBorder="0" applyAlignment="0" applyProtection="0"/>
    <xf numFmtId="0" fontId="4" fillId="0" borderId="0"/>
    <xf numFmtId="9" fontId="4" fillId="0" borderId="0" applyFont="0" applyFill="0" applyBorder="0" applyAlignment="0" applyProtection="0"/>
    <xf numFmtId="0" fontId="12" fillId="0" borderId="0"/>
    <xf numFmtId="0" fontId="4" fillId="0" borderId="0"/>
    <xf numFmtId="165"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3" fillId="0" borderId="0" applyFont="0" applyFill="0" applyBorder="0" applyAlignment="0" applyProtection="0"/>
    <xf numFmtId="44" fontId="4" fillId="0" borderId="0" applyFont="0" applyFill="0" applyBorder="0" applyAlignment="0" applyProtection="0"/>
    <xf numFmtId="44" fontId="3" fillId="0" borderId="0" applyFont="0" applyFill="0" applyBorder="0" applyAlignment="0" applyProtection="0"/>
    <xf numFmtId="44" fontId="13"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3"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3"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3"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3"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66"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3" fillId="0" borderId="0"/>
    <xf numFmtId="0" fontId="4" fillId="0" borderId="0"/>
    <xf numFmtId="0" fontId="3"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3" fillId="0" borderId="0"/>
    <xf numFmtId="0" fontId="13"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4"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19" fillId="0" borderId="0"/>
    <xf numFmtId="44" fontId="42" fillId="0" borderId="0" applyFont="0" applyFill="0" applyBorder="0" applyAlignment="0" applyProtection="0"/>
  </cellStyleXfs>
  <cellXfs count="179">
    <xf numFmtId="0" fontId="0" fillId="0" borderId="0" xfId="0"/>
    <xf numFmtId="0" fontId="13" fillId="0" borderId="0" xfId="4" applyFont="1"/>
    <xf numFmtId="0" fontId="14" fillId="0" borderId="3" xfId="4" applyFont="1" applyBorder="1" applyAlignment="1">
      <alignment horizontal="center" vertical="center" wrapText="1"/>
    </xf>
    <xf numFmtId="0" fontId="15" fillId="3" borderId="3" xfId="4" applyFont="1" applyFill="1" applyBorder="1" applyAlignment="1">
      <alignment horizontal="center" vertical="center"/>
    </xf>
    <xf numFmtId="0" fontId="15" fillId="3" borderId="4" xfId="4" applyFont="1" applyFill="1" applyBorder="1" applyAlignment="1">
      <alignment horizontal="center" vertical="center" wrapText="1"/>
    </xf>
    <xf numFmtId="0" fontId="15" fillId="3" borderId="5" xfId="4" applyFont="1" applyFill="1" applyBorder="1" applyAlignment="1">
      <alignment horizontal="center" vertical="center"/>
    </xf>
    <xf numFmtId="0" fontId="13" fillId="0" borderId="0" xfId="4" quotePrefix="1" applyFont="1"/>
    <xf numFmtId="0" fontId="10" fillId="0" borderId="0" xfId="0" applyFont="1" applyFill="1" applyBorder="1" applyAlignment="1">
      <alignment horizontal="left" vertical="center" wrapText="1"/>
    </xf>
    <xf numFmtId="0" fontId="13" fillId="0" borderId="0" xfId="4" quotePrefix="1" applyFont="1" applyAlignment="1">
      <alignment wrapText="1"/>
    </xf>
    <xf numFmtId="0" fontId="3" fillId="0" borderId="0" xfId="4" applyFont="1"/>
    <xf numFmtId="0" fontId="18" fillId="0" borderId="10" xfId="4" applyFont="1" applyBorder="1" applyAlignment="1">
      <alignment horizontal="center" vertical="center"/>
    </xf>
    <xf numFmtId="0" fontId="5" fillId="2" borderId="0" xfId="147" applyFont="1" applyFill="1" applyAlignment="1">
      <alignment vertical="center"/>
    </xf>
    <xf numFmtId="0" fontId="5" fillId="2" borderId="0" xfId="147" applyFont="1" applyFill="1" applyAlignment="1">
      <alignment horizontal="center" vertical="center"/>
    </xf>
    <xf numFmtId="0" fontId="5" fillId="2" borderId="0" xfId="147" applyFont="1" applyFill="1" applyBorder="1" applyAlignment="1">
      <alignment vertical="center"/>
    </xf>
    <xf numFmtId="0" fontId="5" fillId="2" borderId="0" xfId="147" applyFont="1" applyFill="1" applyAlignment="1">
      <alignment vertical="center" wrapText="1"/>
    </xf>
    <xf numFmtId="0" fontId="7" fillId="3" borderId="6" xfId="147" applyFont="1" applyFill="1" applyBorder="1" applyAlignment="1">
      <alignment vertical="center"/>
    </xf>
    <xf numFmtId="0" fontId="6" fillId="0" borderId="15" xfId="0" applyFont="1" applyFill="1" applyBorder="1" applyAlignment="1">
      <alignment vertical="center"/>
    </xf>
    <xf numFmtId="0" fontId="6" fillId="0" borderId="18" xfId="0" applyFont="1" applyFill="1" applyBorder="1" applyAlignment="1">
      <alignment vertical="center"/>
    </xf>
    <xf numFmtId="0" fontId="6" fillId="0" borderId="16" xfId="147" applyFont="1" applyFill="1" applyBorder="1" applyAlignment="1">
      <alignment vertical="center"/>
    </xf>
    <xf numFmtId="0" fontId="6" fillId="0" borderId="17" xfId="147" applyFont="1" applyFill="1" applyBorder="1" applyAlignment="1">
      <alignment vertical="center"/>
    </xf>
    <xf numFmtId="0" fontId="6" fillId="0" borderId="19" xfId="147" applyFont="1" applyFill="1" applyBorder="1" applyAlignment="1">
      <alignment vertical="center"/>
    </xf>
    <xf numFmtId="0" fontId="6" fillId="0" borderId="20" xfId="147" applyFont="1" applyFill="1" applyBorder="1" applyAlignment="1">
      <alignment vertical="center"/>
    </xf>
    <xf numFmtId="0" fontId="2" fillId="0" borderId="0" xfId="317" applyFont="1" applyFill="1" applyAlignment="1">
      <alignment vertical="center"/>
    </xf>
    <xf numFmtId="0" fontId="13" fillId="0" borderId="0" xfId="317"/>
    <xf numFmtId="0" fontId="23" fillId="3" borderId="1" xfId="317" applyFont="1" applyFill="1" applyBorder="1" applyAlignment="1">
      <alignment horizontal="center" vertical="center" wrapText="1"/>
    </xf>
    <xf numFmtId="44" fontId="23" fillId="3" borderId="1" xfId="32" applyFont="1" applyFill="1" applyBorder="1" applyAlignment="1">
      <alignment horizontal="center" vertical="center" wrapText="1"/>
    </xf>
    <xf numFmtId="0" fontId="28" fillId="0" borderId="0" xfId="317" applyFont="1" applyFill="1" applyAlignment="1">
      <alignment vertical="center"/>
    </xf>
    <xf numFmtId="0" fontId="26" fillId="0" borderId="0" xfId="317" applyFont="1" applyBorder="1" applyAlignment="1">
      <alignment horizontal="justify" vertical="center" wrapText="1"/>
    </xf>
    <xf numFmtId="164" fontId="2" fillId="0" borderId="0" xfId="32" applyNumberFormat="1" applyFont="1" applyBorder="1" applyAlignment="1">
      <alignment horizontal="left" vertical="center" wrapText="1"/>
    </xf>
    <xf numFmtId="44" fontId="22" fillId="0" borderId="0" xfId="32" applyFont="1" applyBorder="1" applyAlignment="1">
      <alignment horizontal="left" vertical="center" wrapText="1"/>
    </xf>
    <xf numFmtId="0" fontId="22" fillId="0" borderId="0" xfId="317" applyFont="1" applyFill="1" applyAlignment="1">
      <alignment vertical="center"/>
    </xf>
    <xf numFmtId="0" fontId="2" fillId="0" borderId="0" xfId="317" applyFont="1" applyAlignment="1">
      <alignment vertical="center"/>
    </xf>
    <xf numFmtId="0" fontId="13" fillId="0" borderId="21" xfId="317" applyFont="1" applyBorder="1" applyAlignment="1">
      <alignment horizontal="justify" vertical="center"/>
    </xf>
    <xf numFmtId="44" fontId="2" fillId="0" borderId="21" xfId="32" applyFont="1" applyBorder="1" applyAlignment="1">
      <alignment vertical="center"/>
    </xf>
    <xf numFmtId="0" fontId="2" fillId="0" borderId="0" xfId="317" applyFont="1" applyFill="1" applyBorder="1" applyAlignment="1">
      <alignment vertical="center"/>
    </xf>
    <xf numFmtId="0" fontId="2" fillId="0" borderId="0" xfId="317" applyFont="1" applyBorder="1" applyAlignment="1">
      <alignment vertical="center"/>
    </xf>
    <xf numFmtId="0" fontId="13" fillId="0" borderId="0" xfId="317" applyFont="1" applyBorder="1" applyAlignment="1">
      <alignment horizontal="justify" vertical="center"/>
    </xf>
    <xf numFmtId="44" fontId="2" fillId="0" borderId="0" xfId="32" applyFont="1" applyBorder="1" applyAlignment="1">
      <alignment vertical="center"/>
    </xf>
    <xf numFmtId="44" fontId="2" fillId="0" borderId="0" xfId="32" applyFont="1" applyAlignment="1">
      <alignment vertical="center"/>
    </xf>
    <xf numFmtId="44" fontId="2" fillId="0" borderId="10" xfId="32" applyFont="1" applyBorder="1" applyAlignment="1">
      <alignment vertical="center"/>
    </xf>
    <xf numFmtId="44" fontId="2" fillId="0" borderId="11" xfId="32" applyFont="1" applyBorder="1" applyAlignment="1">
      <alignment vertical="center"/>
    </xf>
    <xf numFmtId="44" fontId="2" fillId="0" borderId="22" xfId="32" applyFont="1" applyBorder="1" applyAlignment="1">
      <alignment vertical="center"/>
    </xf>
    <xf numFmtId="44" fontId="2" fillId="0" borderId="13" xfId="32" applyFont="1" applyBorder="1" applyAlignment="1">
      <alignment vertical="center"/>
    </xf>
    <xf numFmtId="44" fontId="2" fillId="0" borderId="14" xfId="32" applyFont="1" applyBorder="1" applyAlignment="1">
      <alignment vertical="center"/>
    </xf>
    <xf numFmtId="44" fontId="2" fillId="0" borderId="9" xfId="32" applyFont="1" applyBorder="1" applyAlignment="1">
      <alignment vertical="center"/>
    </xf>
    <xf numFmtId="44" fontId="2" fillId="0" borderId="23" xfId="32" applyFont="1" applyBorder="1" applyAlignment="1">
      <alignment vertical="center"/>
    </xf>
    <xf numFmtId="44" fontId="2" fillId="0" borderId="12" xfId="32" applyFont="1" applyBorder="1" applyAlignment="1">
      <alignment vertical="center"/>
    </xf>
    <xf numFmtId="0" fontId="30" fillId="0" borderId="0" xfId="4" applyFont="1" applyAlignment="1">
      <alignment horizontal="right" vertical="center"/>
    </xf>
    <xf numFmtId="0" fontId="6" fillId="0" borderId="0" xfId="317" applyFont="1" applyAlignment="1">
      <alignment horizontal="right"/>
    </xf>
    <xf numFmtId="0" fontId="6" fillId="0" borderId="15" xfId="0" applyFont="1" applyFill="1" applyBorder="1" applyAlignment="1">
      <alignment horizontal="left" vertical="center"/>
    </xf>
    <xf numFmtId="0" fontId="6" fillId="0" borderId="18" xfId="0" applyFont="1" applyFill="1" applyBorder="1" applyAlignment="1">
      <alignment horizontal="left" vertical="center"/>
    </xf>
    <xf numFmtId="0" fontId="31" fillId="0" borderId="5" xfId="4" applyFont="1" applyBorder="1" applyAlignment="1">
      <alignment horizontal="center" vertical="center" wrapText="1"/>
    </xf>
    <xf numFmtId="0" fontId="5" fillId="0" borderId="0" xfId="147" applyFont="1" applyFill="1" applyAlignment="1">
      <alignment vertical="center"/>
    </xf>
    <xf numFmtId="0" fontId="5" fillId="0" borderId="0" xfId="147" applyFont="1" applyFill="1" applyAlignment="1">
      <alignment horizontal="center" vertical="center"/>
    </xf>
    <xf numFmtId="0" fontId="5" fillId="0" borderId="0" xfId="147" applyFont="1" applyFill="1" applyBorder="1" applyAlignment="1">
      <alignment vertical="center"/>
    </xf>
    <xf numFmtId="0" fontId="5" fillId="0" borderId="0" xfId="147" applyFont="1" applyFill="1" applyAlignment="1">
      <alignment vertical="center" wrapText="1"/>
    </xf>
    <xf numFmtId="0" fontId="8" fillId="0" borderId="0" xfId="147" applyFont="1" applyFill="1" applyAlignment="1">
      <alignment vertical="center"/>
    </xf>
    <xf numFmtId="0" fontId="5" fillId="0" borderId="9" xfId="147" applyFont="1" applyFill="1" applyBorder="1" applyAlignment="1">
      <alignment vertical="center"/>
    </xf>
    <xf numFmtId="0" fontId="5" fillId="0" borderId="10" xfId="147" applyFont="1" applyFill="1" applyBorder="1" applyAlignment="1">
      <alignment horizontal="center" vertical="center"/>
    </xf>
    <xf numFmtId="0" fontId="5" fillId="0" borderId="10" xfId="147" applyFont="1" applyFill="1" applyBorder="1" applyAlignment="1">
      <alignment vertical="center"/>
    </xf>
    <xf numFmtId="0" fontId="5" fillId="0" borderId="11" xfId="147" applyFont="1" applyFill="1" applyBorder="1" applyAlignment="1">
      <alignment vertical="center"/>
    </xf>
    <xf numFmtId="0" fontId="5" fillId="0" borderId="13" xfId="147" applyFont="1" applyFill="1" applyBorder="1" applyAlignment="1">
      <alignment horizontal="center" vertical="center"/>
    </xf>
    <xf numFmtId="0" fontId="5" fillId="0" borderId="13" xfId="147" applyFont="1" applyFill="1" applyBorder="1" applyAlignment="1">
      <alignment vertical="center"/>
    </xf>
    <xf numFmtId="0" fontId="5" fillId="0" borderId="14" xfId="147" applyFont="1" applyFill="1" applyBorder="1" applyAlignment="1">
      <alignment vertical="center"/>
    </xf>
    <xf numFmtId="0" fontId="26" fillId="0" borderId="1" xfId="0" applyFont="1" applyBorder="1" applyAlignment="1">
      <alignment horizontal="justify" vertical="center" wrapText="1"/>
    </xf>
    <xf numFmtId="0" fontId="26" fillId="0" borderId="1" xfId="0" applyFont="1" applyBorder="1" applyAlignment="1">
      <alignment horizontal="left" vertical="center" wrapText="1"/>
    </xf>
    <xf numFmtId="0" fontId="32" fillId="0" borderId="0" xfId="0" applyFont="1" applyFill="1" applyAlignment="1">
      <alignment vertical="center"/>
    </xf>
    <xf numFmtId="0" fontId="33" fillId="0" borderId="0" xfId="0" applyFont="1" applyFill="1" applyAlignment="1">
      <alignment vertical="center"/>
    </xf>
    <xf numFmtId="0" fontId="27" fillId="0" borderId="0" xfId="0" applyFont="1" applyFill="1" applyBorder="1" applyAlignment="1">
      <alignment vertical="center"/>
    </xf>
    <xf numFmtId="0" fontId="27" fillId="7" borderId="24" xfId="0" applyFont="1" applyFill="1" applyBorder="1" applyAlignment="1">
      <alignment horizontal="left" vertical="center"/>
    </xf>
    <xf numFmtId="0" fontId="27" fillId="7" borderId="24" xfId="0" applyFont="1" applyFill="1" applyBorder="1" applyAlignment="1">
      <alignment vertical="center"/>
    </xf>
    <xf numFmtId="0" fontId="36" fillId="5" borderId="25" xfId="369" applyFont="1" applyFill="1" applyBorder="1" applyAlignment="1">
      <alignment horizontal="center" vertical="center"/>
    </xf>
    <xf numFmtId="0" fontId="37" fillId="5" borderId="25" xfId="0" applyFont="1" applyFill="1" applyBorder="1" applyAlignment="1">
      <alignment horizontal="center" vertical="center" wrapText="1"/>
    </xf>
    <xf numFmtId="0" fontId="36" fillId="8" borderId="25" xfId="369" applyFont="1" applyFill="1" applyBorder="1" applyAlignment="1">
      <alignment vertical="center" wrapText="1"/>
    </xf>
    <xf numFmtId="1" fontId="36" fillId="8" borderId="25" xfId="369" applyNumberFormat="1" applyFont="1" applyFill="1" applyBorder="1" applyAlignment="1">
      <alignment horizontal="center" vertical="center" wrapText="1"/>
    </xf>
    <xf numFmtId="0" fontId="32" fillId="0" borderId="25" xfId="369" applyFont="1" applyFill="1" applyBorder="1" applyAlignment="1">
      <alignment vertical="center" wrapText="1"/>
    </xf>
    <xf numFmtId="0" fontId="32" fillId="0" borderId="25" xfId="369" applyFont="1" applyFill="1" applyBorder="1" applyAlignment="1">
      <alignment horizontal="center" vertical="center" wrapText="1"/>
    </xf>
    <xf numFmtId="2" fontId="32" fillId="0" borderId="25" xfId="369" applyNumberFormat="1" applyFont="1" applyFill="1" applyBorder="1" applyAlignment="1">
      <alignment horizontal="center" vertical="center" wrapText="1"/>
    </xf>
    <xf numFmtId="0" fontId="37" fillId="2" borderId="25" xfId="369" applyFont="1" applyFill="1" applyBorder="1" applyAlignment="1">
      <alignment vertical="center" wrapText="1"/>
    </xf>
    <xf numFmtId="0" fontId="36" fillId="2" borderId="25" xfId="369" applyFont="1" applyFill="1" applyBorder="1" applyAlignment="1">
      <alignment horizontal="center" vertical="center" wrapText="1"/>
    </xf>
    <xf numFmtId="1" fontId="36" fillId="2" borderId="25" xfId="369" applyNumberFormat="1" applyFont="1" applyFill="1" applyBorder="1" applyAlignment="1">
      <alignment horizontal="center" vertical="center" wrapText="1"/>
    </xf>
    <xf numFmtId="2" fontId="36" fillId="2" borderId="25" xfId="369" applyNumberFormat="1" applyFont="1" applyFill="1" applyBorder="1" applyAlignment="1">
      <alignment horizontal="center" vertical="center" wrapText="1"/>
    </xf>
    <xf numFmtId="0" fontId="32" fillId="0" borderId="25" xfId="369" applyFont="1" applyBorder="1" applyAlignment="1">
      <alignment vertical="center" wrapText="1"/>
    </xf>
    <xf numFmtId="0" fontId="32" fillId="0" borderId="25" xfId="369" applyFont="1" applyBorder="1" applyAlignment="1">
      <alignment horizontal="center" vertical="center" wrapText="1"/>
    </xf>
    <xf numFmtId="1" fontId="32" fillId="0" borderId="25" xfId="369" applyNumberFormat="1" applyFont="1" applyBorder="1" applyAlignment="1">
      <alignment horizontal="center" vertical="center" wrapText="1"/>
    </xf>
    <xf numFmtId="0" fontId="35" fillId="4" borderId="25" xfId="369" applyFont="1" applyFill="1" applyBorder="1" applyAlignment="1">
      <alignment horizontal="right" vertical="center"/>
    </xf>
    <xf numFmtId="0" fontId="38" fillId="4" borderId="25" xfId="369" applyFont="1" applyFill="1" applyBorder="1" applyAlignment="1">
      <alignment horizontal="right" vertical="center"/>
    </xf>
    <xf numFmtId="1" fontId="38" fillId="4" borderId="25" xfId="369" applyNumberFormat="1" applyFont="1" applyFill="1" applyBorder="1" applyAlignment="1">
      <alignment horizontal="center" vertical="center"/>
    </xf>
    <xf numFmtId="2" fontId="38" fillId="4" borderId="25" xfId="369" applyNumberFormat="1" applyFont="1" applyFill="1" applyBorder="1" applyAlignment="1">
      <alignment horizontal="center" vertical="center"/>
    </xf>
    <xf numFmtId="0" fontId="35" fillId="3" borderId="25" xfId="369" applyFont="1" applyFill="1" applyBorder="1" applyAlignment="1">
      <alignment horizontal="right" vertical="center"/>
    </xf>
    <xf numFmtId="1" fontId="35" fillId="3" borderId="25" xfId="369" applyNumberFormat="1" applyFont="1" applyFill="1" applyBorder="1" applyAlignment="1">
      <alignment horizontal="center" vertical="center"/>
    </xf>
    <xf numFmtId="2" fontId="35" fillId="3" borderId="25" xfId="3" applyNumberFormat="1" applyFont="1" applyFill="1" applyBorder="1" applyAlignment="1">
      <alignment horizontal="center" vertical="center"/>
    </xf>
    <xf numFmtId="0" fontId="39" fillId="0" borderId="25" xfId="0" applyNumberFormat="1" applyFont="1" applyBorder="1" applyAlignment="1">
      <alignment horizontal="left" vertical="center" wrapText="1"/>
    </xf>
    <xf numFmtId="0" fontId="39" fillId="0" borderId="25" xfId="0" applyFont="1" applyBorder="1" applyAlignment="1">
      <alignment horizontal="left" vertical="center" wrapText="1"/>
    </xf>
    <xf numFmtId="0" fontId="32" fillId="0" borderId="0" xfId="0" applyFont="1" applyFill="1" applyBorder="1" applyAlignment="1">
      <alignment vertical="center"/>
    </xf>
    <xf numFmtId="0" fontId="37" fillId="8" borderId="25" xfId="369" applyFont="1" applyFill="1" applyBorder="1" applyAlignment="1">
      <alignment horizontal="center" vertical="center" wrapText="1"/>
    </xf>
    <xf numFmtId="1" fontId="37" fillId="8" borderId="25" xfId="369" applyNumberFormat="1" applyFont="1" applyFill="1" applyBorder="1" applyAlignment="1">
      <alignment horizontal="center" vertical="center" wrapText="1"/>
    </xf>
    <xf numFmtId="167" fontId="37" fillId="8" borderId="25" xfId="369" applyNumberFormat="1" applyFont="1" applyFill="1" applyBorder="1" applyAlignment="1">
      <alignment horizontal="center" vertical="center" wrapText="1"/>
    </xf>
    <xf numFmtId="0" fontId="37" fillId="0" borderId="0" xfId="0" applyFont="1" applyFill="1" applyAlignment="1">
      <alignment horizontal="right" vertical="center"/>
    </xf>
    <xf numFmtId="0" fontId="27" fillId="0" borderId="9" xfId="0" applyFont="1" applyFill="1" applyBorder="1" applyAlignment="1">
      <alignment vertical="center"/>
    </xf>
    <xf numFmtId="0" fontId="27" fillId="0" borderId="10" xfId="0" applyFont="1" applyFill="1" applyBorder="1" applyAlignment="1">
      <alignment vertical="center"/>
    </xf>
    <xf numFmtId="0" fontId="27" fillId="0" borderId="11" xfId="0" applyFont="1" applyFill="1" applyBorder="1" applyAlignment="1">
      <alignment vertical="center"/>
    </xf>
    <xf numFmtId="0" fontId="34" fillId="0" borderId="23" xfId="0" applyFont="1" applyFill="1" applyBorder="1" applyAlignment="1">
      <alignment vertical="center"/>
    </xf>
    <xf numFmtId="0" fontId="27" fillId="0" borderId="22" xfId="0" applyFont="1" applyFill="1" applyBorder="1" applyAlignment="1">
      <alignment vertical="center"/>
    </xf>
    <xf numFmtId="0" fontId="27" fillId="0" borderId="12" xfId="0" applyFont="1" applyFill="1" applyBorder="1" applyAlignment="1">
      <alignment vertical="center"/>
    </xf>
    <xf numFmtId="0" fontId="27" fillId="0" borderId="13" xfId="0" applyFont="1" applyFill="1" applyBorder="1" applyAlignment="1">
      <alignment vertical="center"/>
    </xf>
    <xf numFmtId="0" fontId="27" fillId="0" borderId="14" xfId="0" applyFont="1" applyFill="1" applyBorder="1" applyAlignment="1">
      <alignment vertical="center"/>
    </xf>
    <xf numFmtId="0" fontId="6" fillId="5" borderId="1" xfId="147" applyFont="1" applyFill="1" applyBorder="1" applyAlignment="1">
      <alignment horizontal="center" vertical="center" wrapText="1"/>
    </xf>
    <xf numFmtId="0" fontId="22" fillId="0" borderId="0" xfId="317" applyFont="1" applyAlignment="1">
      <alignment vertical="center"/>
    </xf>
    <xf numFmtId="0" fontId="11" fillId="3" borderId="7" xfId="147" applyFont="1" applyFill="1" applyBorder="1" applyAlignment="1">
      <alignment vertical="center"/>
    </xf>
    <xf numFmtId="0" fontId="11" fillId="3" borderId="8" xfId="147" applyFont="1" applyFill="1" applyBorder="1" applyAlignment="1">
      <alignment vertical="center"/>
    </xf>
    <xf numFmtId="0" fontId="5" fillId="0" borderId="0" xfId="147" applyFont="1" applyFill="1" applyBorder="1" applyAlignment="1">
      <alignment horizontal="center" vertical="center"/>
    </xf>
    <xf numFmtId="0" fontId="5" fillId="0" borderId="22" xfId="147" applyFont="1" applyFill="1" applyBorder="1" applyAlignment="1">
      <alignment vertical="center"/>
    </xf>
    <xf numFmtId="0" fontId="40" fillId="0" borderId="23" xfId="147" applyFont="1" applyFill="1" applyBorder="1" applyAlignment="1">
      <alignment vertical="center"/>
    </xf>
    <xf numFmtId="0" fontId="40" fillId="0" borderId="12" xfId="147" applyFont="1" applyFill="1" applyBorder="1" applyAlignment="1">
      <alignment vertical="center"/>
    </xf>
    <xf numFmtId="0" fontId="21" fillId="4" borderId="6" xfId="0" applyFont="1" applyFill="1" applyBorder="1" applyAlignment="1">
      <alignment horizontal="left" vertical="center" wrapText="1"/>
    </xf>
    <xf numFmtId="0" fontId="21" fillId="4" borderId="7" xfId="0" applyFont="1" applyFill="1" applyBorder="1" applyAlignment="1">
      <alignment horizontal="left" vertical="center" wrapText="1"/>
    </xf>
    <xf numFmtId="0" fontId="21" fillId="4" borderId="8" xfId="0" applyFont="1" applyFill="1" applyBorder="1" applyAlignment="1">
      <alignment horizontal="left" vertical="center" wrapText="1"/>
    </xf>
    <xf numFmtId="0" fontId="24" fillId="5" borderId="6" xfId="0" applyFont="1" applyFill="1" applyBorder="1" applyAlignment="1">
      <alignment horizontal="justify" vertical="center" wrapText="1"/>
    </xf>
    <xf numFmtId="0" fontId="24" fillId="5" borderId="7" xfId="0" applyFont="1" applyFill="1" applyBorder="1" applyAlignment="1">
      <alignment horizontal="justify" vertical="center" wrapText="1"/>
    </xf>
    <xf numFmtId="0" fontId="24" fillId="5" borderId="8" xfId="0" applyFont="1" applyFill="1" applyBorder="1" applyAlignment="1">
      <alignment horizontal="justify" vertical="center" wrapText="1"/>
    </xf>
    <xf numFmtId="0" fontId="4" fillId="0" borderId="2" xfId="0" applyFont="1" applyBorder="1" applyAlignment="1">
      <alignment horizontal="left" vertical="top" wrapText="1"/>
    </xf>
    <xf numFmtId="0" fontId="26" fillId="0" borderId="1" xfId="346" applyFont="1" applyBorder="1" applyAlignment="1">
      <alignment horizontal="justify" vertical="center" wrapText="1"/>
    </xf>
    <xf numFmtId="44" fontId="1" fillId="0" borderId="1" xfId="35" applyFont="1" applyBorder="1" applyAlignment="1">
      <alignment horizontal="justify" vertical="center" wrapText="1"/>
    </xf>
    <xf numFmtId="0" fontId="24" fillId="2" borderId="6" xfId="0" applyFont="1" applyFill="1" applyBorder="1" applyAlignment="1">
      <alignment horizontal="justify" vertical="center" wrapText="1"/>
    </xf>
    <xf numFmtId="0" fontId="24" fillId="2" borderId="7" xfId="0" applyFont="1" applyFill="1" applyBorder="1" applyAlignment="1">
      <alignment horizontal="justify" vertical="center" wrapText="1"/>
    </xf>
    <xf numFmtId="0" fontId="24" fillId="2" borderId="8" xfId="0" applyFont="1" applyFill="1" applyBorder="1" applyAlignment="1">
      <alignment horizontal="justify" vertical="center" wrapText="1"/>
    </xf>
    <xf numFmtId="0" fontId="24" fillId="2" borderId="6" xfId="0" applyFont="1" applyFill="1" applyBorder="1" applyAlignment="1">
      <alignment horizontal="left" vertical="center" wrapText="1"/>
    </xf>
    <xf numFmtId="0" fontId="25" fillId="0" borderId="1" xfId="0" applyFont="1" applyBorder="1" applyAlignment="1">
      <alignment horizontal="left" vertical="center" wrapText="1"/>
    </xf>
    <xf numFmtId="0" fontId="25" fillId="0" borderId="6" xfId="0" applyFont="1" applyBorder="1" applyAlignment="1">
      <alignment horizontal="left" vertical="center" wrapText="1"/>
    </xf>
    <xf numFmtId="0" fontId="26" fillId="0" borderId="7" xfId="346" applyFont="1" applyBorder="1" applyAlignment="1">
      <alignment horizontal="justify" vertical="center" wrapText="1"/>
    </xf>
    <xf numFmtId="44" fontId="1" fillId="0" borderId="8" xfId="35" applyFont="1" applyBorder="1" applyAlignment="1">
      <alignment horizontal="justify" vertical="center" wrapText="1"/>
    </xf>
    <xf numFmtId="0" fontId="25" fillId="0" borderId="1" xfId="0" applyFont="1" applyBorder="1" applyAlignment="1">
      <alignment horizontal="justify" vertical="center" wrapText="1"/>
    </xf>
    <xf numFmtId="0" fontId="27" fillId="5" borderId="6" xfId="0" applyFont="1" applyFill="1" applyBorder="1" applyAlignment="1">
      <alignment horizontal="left" vertical="top" wrapText="1"/>
    </xf>
    <xf numFmtId="0" fontId="27" fillId="5" borderId="7" xfId="0" applyFont="1" applyFill="1" applyBorder="1" applyAlignment="1">
      <alignment horizontal="left" vertical="top" wrapText="1"/>
    </xf>
    <xf numFmtId="0" fontId="27" fillId="5" borderId="8" xfId="0" applyFont="1" applyFill="1" applyBorder="1" applyAlignment="1">
      <alignment horizontal="left" vertical="top" wrapText="1"/>
    </xf>
    <xf numFmtId="1" fontId="6" fillId="6" borderId="2" xfId="31" applyNumberFormat="1" applyFont="1" applyFill="1" applyBorder="1" applyAlignment="1">
      <alignment horizontal="right" vertical="center" wrapText="1"/>
    </xf>
    <xf numFmtId="1" fontId="5" fillId="6" borderId="2" xfId="31" applyNumberFormat="1" applyFont="1" applyFill="1" applyBorder="1" applyAlignment="1">
      <alignment horizontal="right" vertical="center" wrapText="1"/>
    </xf>
    <xf numFmtId="44" fontId="6" fillId="6" borderId="2" xfId="31" applyFont="1" applyFill="1" applyBorder="1" applyAlignment="1">
      <alignment vertical="center" wrapText="1"/>
    </xf>
    <xf numFmtId="0" fontId="27" fillId="5" borderId="1" xfId="0" applyFont="1" applyFill="1" applyBorder="1" applyAlignment="1">
      <alignment horizontal="left" vertical="top" wrapText="1"/>
    </xf>
    <xf numFmtId="1" fontId="27" fillId="5" borderId="7" xfId="0" applyNumberFormat="1" applyFont="1" applyFill="1" applyBorder="1" applyAlignment="1">
      <alignment horizontal="left" vertical="top" wrapText="1"/>
    </xf>
    <xf numFmtId="1" fontId="6" fillId="6" borderId="1" xfId="31" applyNumberFormat="1" applyFont="1" applyFill="1" applyBorder="1" applyAlignment="1">
      <alignment horizontal="right" vertical="center" wrapText="1"/>
    </xf>
    <xf numFmtId="1" fontId="5" fillId="6" borderId="1" xfId="31" applyNumberFormat="1" applyFont="1" applyFill="1" applyBorder="1" applyAlignment="1">
      <alignment horizontal="right" vertical="center" wrapText="1"/>
    </xf>
    <xf numFmtId="0" fontId="6" fillId="5" borderId="6" xfId="147" applyFont="1" applyFill="1" applyBorder="1" applyAlignment="1">
      <alignment horizontal="left" vertical="center"/>
    </xf>
    <xf numFmtId="0" fontId="6" fillId="5" borderId="7" xfId="147" applyFont="1" applyFill="1" applyBorder="1" applyAlignment="1">
      <alignment horizontal="left" vertical="center"/>
    </xf>
    <xf numFmtId="0" fontId="6" fillId="5" borderId="7" xfId="147" applyFont="1" applyFill="1" applyBorder="1" applyAlignment="1">
      <alignment horizontal="center" vertical="center" wrapText="1"/>
    </xf>
    <xf numFmtId="0" fontId="6" fillId="5" borderId="2" xfId="147" applyFont="1" applyFill="1" applyBorder="1" applyAlignment="1">
      <alignment horizontal="center" vertical="center" wrapText="1"/>
    </xf>
    <xf numFmtId="0" fontId="11" fillId="3" borderId="14" xfId="147" applyFont="1" applyFill="1" applyBorder="1" applyAlignment="1">
      <alignment vertical="center"/>
    </xf>
    <xf numFmtId="44" fontId="7" fillId="3" borderId="2" xfId="31" applyFont="1" applyFill="1" applyBorder="1" applyAlignment="1">
      <alignment horizontal="center" vertical="center"/>
    </xf>
    <xf numFmtId="168" fontId="35" fillId="4" borderId="25" xfId="369" applyNumberFormat="1" applyFont="1" applyFill="1" applyBorder="1" applyAlignment="1">
      <alignment horizontal="center" vertical="center"/>
    </xf>
    <xf numFmtId="1" fontId="35" fillId="4" borderId="25" xfId="369" applyNumberFormat="1" applyFont="1" applyFill="1" applyBorder="1" applyAlignment="1">
      <alignment horizontal="center" vertical="center"/>
    </xf>
    <xf numFmtId="2" fontId="35" fillId="4" borderId="25" xfId="369" applyNumberFormat="1" applyFont="1" applyFill="1" applyBorder="1" applyAlignment="1">
      <alignment horizontal="center" vertical="center"/>
    </xf>
    <xf numFmtId="168" fontId="32" fillId="0" borderId="25" xfId="369" applyNumberFormat="1" applyFont="1" applyFill="1" applyBorder="1" applyAlignment="1">
      <alignment horizontal="center" vertical="center" wrapText="1"/>
    </xf>
    <xf numFmtId="168" fontId="36" fillId="2" borderId="25" xfId="369" applyNumberFormat="1" applyFont="1" applyFill="1" applyBorder="1" applyAlignment="1">
      <alignment horizontal="center" vertical="center" wrapText="1"/>
    </xf>
    <xf numFmtId="168" fontId="37" fillId="8" borderId="25" xfId="369" applyNumberFormat="1" applyFont="1" applyFill="1" applyBorder="1" applyAlignment="1">
      <alignment horizontal="center" vertical="center" wrapText="1"/>
    </xf>
    <xf numFmtId="168" fontId="37" fillId="2" borderId="25" xfId="369" applyNumberFormat="1" applyFont="1" applyFill="1" applyBorder="1" applyAlignment="1">
      <alignment vertical="center" wrapText="1"/>
    </xf>
    <xf numFmtId="0" fontId="4" fillId="0" borderId="6" xfId="0" applyFont="1" applyBorder="1" applyAlignment="1">
      <alignment horizontal="left" vertical="top" wrapText="1"/>
    </xf>
    <xf numFmtId="0" fontId="43" fillId="0" borderId="15" xfId="0" applyFont="1" applyFill="1" applyBorder="1" applyAlignment="1">
      <alignment vertical="center"/>
    </xf>
    <xf numFmtId="0" fontId="6" fillId="0" borderId="0" xfId="147" applyFont="1" applyFill="1" applyBorder="1" applyAlignment="1">
      <alignment vertical="center"/>
    </xf>
    <xf numFmtId="0" fontId="6" fillId="0" borderId="26" xfId="147" applyFont="1" applyFill="1" applyBorder="1" applyAlignment="1">
      <alignment vertical="center"/>
    </xf>
    <xf numFmtId="0" fontId="43" fillId="0" borderId="28" xfId="147" applyFont="1" applyFill="1" applyBorder="1" applyAlignment="1">
      <alignment vertical="center"/>
    </xf>
    <xf numFmtId="0" fontId="43" fillId="0" borderId="5" xfId="147" applyFont="1" applyFill="1" applyBorder="1" applyAlignment="1">
      <alignment vertical="center"/>
    </xf>
    <xf numFmtId="0" fontId="44" fillId="9" borderId="0" xfId="4" applyFont="1" applyFill="1"/>
    <xf numFmtId="0" fontId="6" fillId="5" borderId="29" xfId="147" applyFont="1" applyFill="1" applyBorder="1" applyAlignment="1">
      <alignment horizontal="center" vertical="center" wrapText="1"/>
    </xf>
    <xf numFmtId="44" fontId="6" fillId="0" borderId="29" xfId="520" applyFont="1" applyFill="1" applyBorder="1" applyAlignment="1">
      <alignment horizontal="right" vertical="center"/>
    </xf>
    <xf numFmtId="0" fontId="9" fillId="4" borderId="6" xfId="147" applyFont="1" applyFill="1" applyBorder="1" applyAlignment="1">
      <alignment horizontal="left" vertical="center"/>
    </xf>
    <xf numFmtId="0" fontId="9" fillId="4" borderId="7" xfId="147" applyFont="1" applyFill="1" applyBorder="1" applyAlignment="1">
      <alignment horizontal="left" vertical="center"/>
    </xf>
    <xf numFmtId="44" fontId="9" fillId="4" borderId="7" xfId="31" applyFont="1" applyFill="1" applyBorder="1" applyAlignment="1">
      <alignment horizontal="left" vertical="center" wrapText="1"/>
    </xf>
    <xf numFmtId="0" fontId="9" fillId="4" borderId="8" xfId="147" applyFont="1" applyFill="1" applyBorder="1" applyAlignment="1">
      <alignment horizontal="left" vertical="center" wrapText="1"/>
    </xf>
    <xf numFmtId="0" fontId="43" fillId="0" borderId="18" xfId="147" applyFont="1" applyFill="1" applyBorder="1" applyAlignment="1">
      <alignment vertical="center"/>
    </xf>
    <xf numFmtId="0" fontId="4" fillId="10" borderId="2" xfId="0" applyFont="1" applyFill="1" applyBorder="1" applyAlignment="1">
      <alignment horizontal="left" vertical="top" wrapText="1"/>
    </xf>
    <xf numFmtId="0" fontId="4" fillId="10" borderId="1" xfId="0" applyFont="1" applyFill="1" applyBorder="1" applyAlignment="1">
      <alignment horizontal="left" vertical="top" wrapText="1"/>
    </xf>
    <xf numFmtId="0" fontId="26" fillId="10" borderId="1" xfId="0" applyFont="1" applyFill="1" applyBorder="1" applyAlignment="1">
      <alignment horizontal="justify" vertical="center" wrapText="1"/>
    </xf>
    <xf numFmtId="0" fontId="43" fillId="10" borderId="27" xfId="147" applyFont="1" applyFill="1" applyBorder="1" applyAlignment="1">
      <alignment vertical="center"/>
    </xf>
    <xf numFmtId="0" fontId="4" fillId="11" borderId="2" xfId="0" applyFont="1" applyFill="1" applyBorder="1" applyAlignment="1">
      <alignment horizontal="left" vertical="top" wrapText="1"/>
    </xf>
    <xf numFmtId="0" fontId="4" fillId="11" borderId="1" xfId="0" applyFont="1" applyFill="1" applyBorder="1" applyAlignment="1">
      <alignment horizontal="left" vertical="top" wrapText="1"/>
    </xf>
    <xf numFmtId="0" fontId="26" fillId="11" borderId="1" xfId="0" applyFont="1" applyFill="1" applyBorder="1" applyAlignment="1">
      <alignment horizontal="justify" vertical="center" wrapText="1"/>
    </xf>
    <xf numFmtId="0" fontId="43" fillId="11" borderId="27" xfId="147" applyFont="1" applyFill="1" applyBorder="1" applyAlignment="1">
      <alignment vertical="center"/>
    </xf>
    <xf numFmtId="0" fontId="4" fillId="0" borderId="1" xfId="0" applyFont="1" applyBorder="1" applyAlignment="1">
      <alignment horizontal="justify" vertical="center" wrapText="1"/>
    </xf>
  </cellXfs>
  <cellStyles count="521">
    <cellStyle name="0,0_x000d__x000a_NA_x000d__x000a_" xfId="5"/>
    <cellStyle name="Euro" xfId="1"/>
    <cellStyle name="Euro 2" xfId="6"/>
    <cellStyle name="Milliers 2" xfId="7"/>
    <cellStyle name="Milliers 2 2" xfId="8"/>
    <cellStyle name="Milliers 2 2 2" xfId="9"/>
    <cellStyle name="Milliers 2 2 2 2" xfId="10"/>
    <cellStyle name="Milliers 2 2 2 3" xfId="11"/>
    <cellStyle name="Milliers 2 2 3" xfId="12"/>
    <cellStyle name="Milliers 2 2 4" xfId="13"/>
    <cellStyle name="Milliers 2 3" xfId="14"/>
    <cellStyle name="Milliers 2 3 2" xfId="15"/>
    <cellStyle name="Milliers 2 3 3" xfId="16"/>
    <cellStyle name="Milliers 2 4" xfId="17"/>
    <cellStyle name="Milliers 2 4 2" xfId="18"/>
    <cellStyle name="Milliers 2 4 3" xfId="19"/>
    <cellStyle name="Milliers 2 5" xfId="20"/>
    <cellStyle name="Milliers 2 5 2" xfId="21"/>
    <cellStyle name="Milliers 2 5 3" xfId="22"/>
    <cellStyle name="Milliers 2 6" xfId="23"/>
    <cellStyle name="Milliers 2 6 2" xfId="24"/>
    <cellStyle name="Milliers 2 6 3" xfId="25"/>
    <cellStyle name="Milliers 2 7" xfId="26"/>
    <cellStyle name="Milliers 2 8" xfId="27"/>
    <cellStyle name="Milliers 2 9" xfId="28"/>
    <cellStyle name="Milliers 3" xfId="29"/>
    <cellStyle name="Milliers 3 2" xfId="30"/>
    <cellStyle name="Monétaire" xfId="520" builtinId="4"/>
    <cellStyle name="Monétaire 10" xfId="31"/>
    <cellStyle name="Monétaire 11" xfId="32"/>
    <cellStyle name="Monétaire 12" xfId="33"/>
    <cellStyle name="Monétaire 13" xfId="34"/>
    <cellStyle name="Monétaire 2" xfId="35"/>
    <cellStyle name="Monétaire 2 2" xfId="36"/>
    <cellStyle name="Monétaire 2 3" xfId="37"/>
    <cellStyle name="Monétaire 3" xfId="38"/>
    <cellStyle name="Monétaire 3 2" xfId="39"/>
    <cellStyle name="Monétaire 3 2 2" xfId="40"/>
    <cellStyle name="Monétaire 3 2 2 2" xfId="41"/>
    <cellStyle name="Monétaire 3 2 2 3" xfId="42"/>
    <cellStyle name="Monétaire 3 2 3" xfId="43"/>
    <cellStyle name="Monétaire 3 2 4" xfId="44"/>
    <cellStyle name="Monétaire 3 2 5" xfId="45"/>
    <cellStyle name="Monétaire 3 3" xfId="46"/>
    <cellStyle name="Monétaire 3 3 2" xfId="47"/>
    <cellStyle name="Monétaire 3 3 3" xfId="48"/>
    <cellStyle name="Monétaire 3 3 4" xfId="49"/>
    <cellStyle name="Monétaire 3 4" xfId="50"/>
    <cellStyle name="Monétaire 3 4 2" xfId="51"/>
    <cellStyle name="Monétaire 3 4 3" xfId="52"/>
    <cellStyle name="Monétaire 3 4 4" xfId="53"/>
    <cellStyle name="Monétaire 3 5" xfId="54"/>
    <cellStyle name="Monétaire 3 5 2" xfId="55"/>
    <cellStyle name="Monétaire 3 5 3" xfId="56"/>
    <cellStyle name="Monétaire 3 6" xfId="57"/>
    <cellStyle name="Monétaire 3 6 2" xfId="58"/>
    <cellStyle name="Monétaire 3 6 3" xfId="59"/>
    <cellStyle name="Monétaire 3 7" xfId="60"/>
    <cellStyle name="Monétaire 3 8" xfId="61"/>
    <cellStyle name="Monétaire 3 9" xfId="62"/>
    <cellStyle name="Monétaire 4" xfId="63"/>
    <cellStyle name="Monétaire 4 2" xfId="64"/>
    <cellStyle name="Monétaire 4 2 2" xfId="65"/>
    <cellStyle name="Monétaire 4 2 2 2" xfId="66"/>
    <cellStyle name="Monétaire 4 2 2 3" xfId="67"/>
    <cellStyle name="Monétaire 4 2 3" xfId="68"/>
    <cellStyle name="Monétaire 4 2 4" xfId="69"/>
    <cellStyle name="Monétaire 4 3" xfId="70"/>
    <cellStyle name="Monétaire 4 3 2" xfId="71"/>
    <cellStyle name="Monétaire 4 3 3" xfId="72"/>
    <cellStyle name="Monétaire 4 4" xfId="73"/>
    <cellStyle name="Monétaire 4 4 2" xfId="74"/>
    <cellStyle name="Monétaire 4 4 3" xfId="75"/>
    <cellStyle name="Monétaire 4 5" xfId="76"/>
    <cellStyle name="Monétaire 4 5 2" xfId="77"/>
    <cellStyle name="Monétaire 4 5 3" xfId="78"/>
    <cellStyle name="Monétaire 4 6" xfId="79"/>
    <cellStyle name="Monétaire 4 6 2" xfId="80"/>
    <cellStyle name="Monétaire 4 6 3" xfId="81"/>
    <cellStyle name="Monétaire 4 7" xfId="82"/>
    <cellStyle name="Monétaire 4 8" xfId="83"/>
    <cellStyle name="Monétaire 4 9" xfId="84"/>
    <cellStyle name="Monétaire 5" xfId="85"/>
    <cellStyle name="Monétaire 5 2" xfId="86"/>
    <cellStyle name="Monétaire 5 2 2" xfId="87"/>
    <cellStyle name="Monétaire 5 2 2 2" xfId="88"/>
    <cellStyle name="Monétaire 5 2 2 3" xfId="89"/>
    <cellStyle name="Monétaire 5 2 3" xfId="90"/>
    <cellStyle name="Monétaire 5 2 4" xfId="91"/>
    <cellStyle name="Monétaire 5 3" xfId="92"/>
    <cellStyle name="Monétaire 5 3 2" xfId="93"/>
    <cellStyle name="Monétaire 5 3 3" xfId="94"/>
    <cellStyle name="Monétaire 5 4" xfId="95"/>
    <cellStyle name="Monétaire 5 4 2" xfId="96"/>
    <cellStyle name="Monétaire 5 4 3" xfId="97"/>
    <cellStyle name="Monétaire 5 5" xfId="98"/>
    <cellStyle name="Monétaire 5 5 2" xfId="99"/>
    <cellStyle name="Monétaire 5 5 3" xfId="100"/>
    <cellStyle name="Monétaire 5 6" xfId="101"/>
    <cellStyle name="Monétaire 5 6 2" xfId="102"/>
    <cellStyle name="Monétaire 5 6 3" xfId="103"/>
    <cellStyle name="Monétaire 5 7" xfId="104"/>
    <cellStyle name="Monétaire 5 8" xfId="105"/>
    <cellStyle name="Monétaire 5 9" xfId="106"/>
    <cellStyle name="Monétaire 6" xfId="107"/>
    <cellStyle name="Monétaire 6 2" xfId="108"/>
    <cellStyle name="Monétaire 6 2 2" xfId="109"/>
    <cellStyle name="Monétaire 6 2 3" xfId="110"/>
    <cellStyle name="Monétaire 6 3" xfId="111"/>
    <cellStyle name="Monétaire 6 3 2" xfId="112"/>
    <cellStyle name="Monétaire 6 3 3" xfId="113"/>
    <cellStyle name="Monétaire 6 4" xfId="114"/>
    <cellStyle name="Monétaire 6 4 2" xfId="115"/>
    <cellStyle name="Monétaire 6 4 3" xfId="116"/>
    <cellStyle name="Monétaire 6 5" xfId="117"/>
    <cellStyle name="Monétaire 6 5 2" xfId="118"/>
    <cellStyle name="Monétaire 6 5 3" xfId="119"/>
    <cellStyle name="Monétaire 6 6" xfId="120"/>
    <cellStyle name="Monétaire 6 7" xfId="121"/>
    <cellStyle name="Monétaire 7" xfId="122"/>
    <cellStyle name="Monétaire 7 2" xfId="123"/>
    <cellStyle name="Monétaire 7 2 2" xfId="124"/>
    <cellStyle name="Monétaire 7 2 3" xfId="125"/>
    <cellStyle name="Monétaire 7 3" xfId="126"/>
    <cellStyle name="Monétaire 7 3 2" xfId="127"/>
    <cellStyle name="Monétaire 7 3 3" xfId="128"/>
    <cellStyle name="Monétaire 7 4" xfId="129"/>
    <cellStyle name="Monétaire 7 4 2" xfId="130"/>
    <cellStyle name="Monétaire 7 4 3" xfId="131"/>
    <cellStyle name="Monétaire 7 5" xfId="132"/>
    <cellStyle name="Monétaire 7 6" xfId="133"/>
    <cellStyle name="Monétaire 8" xfId="134"/>
    <cellStyle name="Monétaire 8 2" xfId="135"/>
    <cellStyle name="Monétaire 8 2 2" xfId="136"/>
    <cellStyle name="Monétaire 8 2 3" xfId="137"/>
    <cellStyle name="Monétaire 8 3" xfId="138"/>
    <cellStyle name="Monétaire 8 3 2" xfId="139"/>
    <cellStyle name="Monétaire 8 3 3" xfId="140"/>
    <cellStyle name="Monétaire 8 4" xfId="141"/>
    <cellStyle name="Monétaire 8 4 2" xfId="142"/>
    <cellStyle name="Monétaire 8 4 3" xfId="143"/>
    <cellStyle name="Monétaire 8 5" xfId="144"/>
    <cellStyle name="Monétaire 8 6" xfId="145"/>
    <cellStyle name="Monétaire 9" xfId="146"/>
    <cellStyle name="Normal" xfId="0" builtinId="0"/>
    <cellStyle name="Normal 10" xfId="4"/>
    <cellStyle name="Normal 10 2" xfId="147"/>
    <cellStyle name="Normal 10 3" xfId="148"/>
    <cellStyle name="Normal 10 3 2" xfId="149"/>
    <cellStyle name="Normal 10 3 2 2" xfId="150"/>
    <cellStyle name="Normal 10 3 2 3" xfId="151"/>
    <cellStyle name="Normal 10 3 3" xfId="152"/>
    <cellStyle name="Normal 10 3 4" xfId="153"/>
    <cellStyle name="Normal 10 4" xfId="154"/>
    <cellStyle name="Normal 10 4 2" xfId="155"/>
    <cellStyle name="Normal 10 4 3" xfId="156"/>
    <cellStyle name="Normal 10 5" xfId="157"/>
    <cellStyle name="Normal 10 5 2" xfId="158"/>
    <cellStyle name="Normal 10 5 3" xfId="159"/>
    <cellStyle name="Normal 10 6" xfId="160"/>
    <cellStyle name="Normal 10 6 2" xfId="161"/>
    <cellStyle name="Normal 10 6 3" xfId="162"/>
    <cellStyle name="Normal 10 7" xfId="163"/>
    <cellStyle name="Normal 10 7 2" xfId="164"/>
    <cellStyle name="Normal 10 7 3" xfId="165"/>
    <cellStyle name="Normal 10 8" xfId="166"/>
    <cellStyle name="Normal 10 9" xfId="167"/>
    <cellStyle name="Normal 11" xfId="168"/>
    <cellStyle name="Normal 11 2" xfId="169"/>
    <cellStyle name="Normal 11 2 2" xfId="170"/>
    <cellStyle name="Normal 11 2 2 2" xfId="171"/>
    <cellStyle name="Normal 11 2 2 3" xfId="172"/>
    <cellStyle name="Normal 11 2 3" xfId="173"/>
    <cellStyle name="Normal 11 2 4" xfId="174"/>
    <cellStyle name="Normal 11 3" xfId="175"/>
    <cellStyle name="Normal 11 3 2" xfId="176"/>
    <cellStyle name="Normal 11 3 3" xfId="177"/>
    <cellStyle name="Normal 11 4" xfId="178"/>
    <cellStyle name="Normal 11 4 2" xfId="179"/>
    <cellStyle name="Normal 11 4 3" xfId="180"/>
    <cellStyle name="Normal 11 5" xfId="181"/>
    <cellStyle name="Normal 11 5 2" xfId="182"/>
    <cellStyle name="Normal 11 5 3" xfId="183"/>
    <cellStyle name="Normal 11 6" xfId="184"/>
    <cellStyle name="Normal 11 6 2" xfId="185"/>
    <cellStyle name="Normal 11 6 3" xfId="186"/>
    <cellStyle name="Normal 11 7" xfId="187"/>
    <cellStyle name="Normal 11 8" xfId="188"/>
    <cellStyle name="Normal 12" xfId="189"/>
    <cellStyle name="Normal 12 10" xfId="190"/>
    <cellStyle name="Normal 12 2" xfId="191"/>
    <cellStyle name="Normal 12 2 2" xfId="192"/>
    <cellStyle name="Normal 12 2 2 2" xfId="193"/>
    <cellStyle name="Normal 12 2 2 2 2" xfId="194"/>
    <cellStyle name="Normal 12 2 2 2 3" xfId="195"/>
    <cellStyle name="Normal 12 2 2 3" xfId="196"/>
    <cellStyle name="Normal 12 2 2 4" xfId="197"/>
    <cellStyle name="Normal 12 2 3" xfId="198"/>
    <cellStyle name="Normal 12 2 3 2" xfId="199"/>
    <cellStyle name="Normal 12 2 3 3" xfId="200"/>
    <cellStyle name="Normal 12 2 4" xfId="201"/>
    <cellStyle name="Normal 12 2 4 2" xfId="202"/>
    <cellStyle name="Normal 12 2 4 3" xfId="203"/>
    <cellStyle name="Normal 12 2 5" xfId="204"/>
    <cellStyle name="Normal 12 2 5 2" xfId="205"/>
    <cellStyle name="Normal 12 2 5 3" xfId="206"/>
    <cellStyle name="Normal 12 2 6" xfId="207"/>
    <cellStyle name="Normal 12 2 6 2" xfId="208"/>
    <cellStyle name="Normal 12 2 6 3" xfId="209"/>
    <cellStyle name="Normal 12 2 7" xfId="210"/>
    <cellStyle name="Normal 12 2 8" xfId="211"/>
    <cellStyle name="Normal 12 3" xfId="212"/>
    <cellStyle name="Normal 12 3 2" xfId="213"/>
    <cellStyle name="Normal 12 3 2 2" xfId="214"/>
    <cellStyle name="Normal 12 3 2 3" xfId="215"/>
    <cellStyle name="Normal 12 3 3" xfId="216"/>
    <cellStyle name="Normal 12 3 4" xfId="217"/>
    <cellStyle name="Normal 12 4" xfId="218"/>
    <cellStyle name="Normal 12 4 2" xfId="219"/>
    <cellStyle name="Normal 12 4 3" xfId="220"/>
    <cellStyle name="Normal 12 5" xfId="221"/>
    <cellStyle name="Normal 12 5 2" xfId="222"/>
    <cellStyle name="Normal 12 5 3" xfId="223"/>
    <cellStyle name="Normal 12 6" xfId="224"/>
    <cellStyle name="Normal 12 6 2" xfId="225"/>
    <cellStyle name="Normal 12 6 3" xfId="226"/>
    <cellStyle name="Normal 12 7" xfId="227"/>
    <cellStyle name="Normal 12 7 2" xfId="228"/>
    <cellStyle name="Normal 12 7 3" xfId="229"/>
    <cellStyle name="Normal 12 8" xfId="230"/>
    <cellStyle name="Normal 12 8 2" xfId="231"/>
    <cellStyle name="Normal 12 8 3" xfId="232"/>
    <cellStyle name="Normal 12 9" xfId="233"/>
    <cellStyle name="Normal 129" xfId="234"/>
    <cellStyle name="Normal 13" xfId="235"/>
    <cellStyle name="Normal 13 2" xfId="236"/>
    <cellStyle name="Normal 13 2 2" xfId="237"/>
    <cellStyle name="Normal 13 2 2 2" xfId="238"/>
    <cellStyle name="Normal 13 2 2 3" xfId="239"/>
    <cellStyle name="Normal 13 2 3" xfId="240"/>
    <cellStyle name="Normal 13 2 4" xfId="241"/>
    <cellStyle name="Normal 13 3" xfId="242"/>
    <cellStyle name="Normal 13 3 2" xfId="243"/>
    <cellStyle name="Normal 13 3 3" xfId="244"/>
    <cellStyle name="Normal 13 4" xfId="245"/>
    <cellStyle name="Normal 13 4 2" xfId="246"/>
    <cellStyle name="Normal 13 4 3" xfId="247"/>
    <cellStyle name="Normal 13 5" xfId="248"/>
    <cellStyle name="Normal 13 5 2" xfId="249"/>
    <cellStyle name="Normal 13 5 3" xfId="250"/>
    <cellStyle name="Normal 13 6" xfId="251"/>
    <cellStyle name="Normal 13 6 2" xfId="252"/>
    <cellStyle name="Normal 13 6 3" xfId="253"/>
    <cellStyle name="Normal 13 7" xfId="254"/>
    <cellStyle name="Normal 13 8" xfId="255"/>
    <cellStyle name="Normal 14" xfId="256"/>
    <cellStyle name="Normal 14 2" xfId="257"/>
    <cellStyle name="Normal 14 2 2" xfId="258"/>
    <cellStyle name="Normal 14 2 2 2" xfId="259"/>
    <cellStyle name="Normal 14 2 2 3" xfId="260"/>
    <cellStyle name="Normal 14 2 3" xfId="261"/>
    <cellStyle name="Normal 14 2 4" xfId="262"/>
    <cellStyle name="Normal 14 3" xfId="263"/>
    <cellStyle name="Normal 14 3 2" xfId="264"/>
    <cellStyle name="Normal 14 3 3" xfId="265"/>
    <cellStyle name="Normal 14 4" xfId="266"/>
    <cellStyle name="Normal 14 4 2" xfId="267"/>
    <cellStyle name="Normal 14 4 3" xfId="268"/>
    <cellStyle name="Normal 14 5" xfId="269"/>
    <cellStyle name="Normal 14 5 2" xfId="270"/>
    <cellStyle name="Normal 14 5 3" xfId="271"/>
    <cellStyle name="Normal 14 6" xfId="272"/>
    <cellStyle name="Normal 14 6 2" xfId="273"/>
    <cellStyle name="Normal 14 6 3" xfId="274"/>
    <cellStyle name="Normal 14 7" xfId="275"/>
    <cellStyle name="Normal 14 8" xfId="276"/>
    <cellStyle name="Normal 15" xfId="277"/>
    <cellStyle name="Normal 15 2" xfId="278"/>
    <cellStyle name="Normal 15 2 2" xfId="279"/>
    <cellStyle name="Normal 15 2 3" xfId="280"/>
    <cellStyle name="Normal 15 3" xfId="281"/>
    <cellStyle name="Normal 15 3 2" xfId="282"/>
    <cellStyle name="Normal 15 3 3" xfId="283"/>
    <cellStyle name="Normal 15 4" xfId="284"/>
    <cellStyle name="Normal 15 4 2" xfId="285"/>
    <cellStyle name="Normal 15 4 3" xfId="286"/>
    <cellStyle name="Normal 15 5" xfId="287"/>
    <cellStyle name="Normal 15 5 2" xfId="288"/>
    <cellStyle name="Normal 15 5 3" xfId="289"/>
    <cellStyle name="Normal 15 6" xfId="290"/>
    <cellStyle name="Normal 15 7" xfId="291"/>
    <cellStyle name="Normal 155" xfId="292"/>
    <cellStyle name="Normal 16" xfId="293"/>
    <cellStyle name="Normal 16 2" xfId="294"/>
    <cellStyle name="Normal 16 2 2" xfId="295"/>
    <cellStyle name="Normal 16 2 3" xfId="296"/>
    <cellStyle name="Normal 16 3" xfId="297"/>
    <cellStyle name="Normal 16 3 2" xfId="298"/>
    <cellStyle name="Normal 16 3 3" xfId="299"/>
    <cellStyle name="Normal 16 4" xfId="300"/>
    <cellStyle name="Normal 16 4 2" xfId="301"/>
    <cellStyle name="Normal 16 4 3" xfId="302"/>
    <cellStyle name="Normal 16 5" xfId="303"/>
    <cellStyle name="Normal 16 6" xfId="304"/>
    <cellStyle name="Normal 17" xfId="305"/>
    <cellStyle name="Normal 17 2" xfId="306"/>
    <cellStyle name="Normal 17 2 2" xfId="307"/>
    <cellStyle name="Normal 17 2 3" xfId="308"/>
    <cellStyle name="Normal 17 3" xfId="309"/>
    <cellStyle name="Normal 17 3 2" xfId="310"/>
    <cellStyle name="Normal 17 3 3" xfId="311"/>
    <cellStyle name="Normal 17 4" xfId="312"/>
    <cellStyle name="Normal 17 4 2" xfId="313"/>
    <cellStyle name="Normal 17 4 3" xfId="314"/>
    <cellStyle name="Normal 17 5" xfId="315"/>
    <cellStyle name="Normal 17 6" xfId="316"/>
    <cellStyle name="Normal 18" xfId="317"/>
    <cellStyle name="Normal 19" xfId="318"/>
    <cellStyle name="Normal 2" xfId="2"/>
    <cellStyle name="Normal 2 2" xfId="319"/>
    <cellStyle name="Normal 2 3" xfId="320"/>
    <cellStyle name="Normal 3" xfId="321"/>
    <cellStyle name="Normal 3 2" xfId="322"/>
    <cellStyle name="Normal 3 2 2" xfId="323"/>
    <cellStyle name="Normal 3 2 2 2" xfId="324"/>
    <cellStyle name="Normal 3 2 2 3" xfId="325"/>
    <cellStyle name="Normal 3 2 3" xfId="326"/>
    <cellStyle name="Normal 3 2 4" xfId="327"/>
    <cellStyle name="Normal 3 2 5" xfId="328"/>
    <cellStyle name="Normal 3 3" xfId="329"/>
    <cellStyle name="Normal 3 3 2" xfId="330"/>
    <cellStyle name="Normal 3 3 3" xfId="331"/>
    <cellStyle name="Normal 3 3 4" xfId="332"/>
    <cellStyle name="Normal 3 4" xfId="333"/>
    <cellStyle name="Normal 3 4 2" xfId="334"/>
    <cellStyle name="Normal 3 4 3" xfId="335"/>
    <cellStyle name="Normal 3 4 4" xfId="336"/>
    <cellStyle name="Normal 3 5" xfId="337"/>
    <cellStyle name="Normal 3 5 2" xfId="338"/>
    <cellStyle name="Normal 3 5 3" xfId="339"/>
    <cellStyle name="Normal 3 6" xfId="340"/>
    <cellStyle name="Normal 3 6 2" xfId="341"/>
    <cellStyle name="Normal 3 6 3" xfId="342"/>
    <cellStyle name="Normal 3 7" xfId="343"/>
    <cellStyle name="Normal 3 8" xfId="344"/>
    <cellStyle name="Normal 3 9" xfId="345"/>
    <cellStyle name="Normal 4" xfId="346"/>
    <cellStyle name="Normal 4 2" xfId="347"/>
    <cellStyle name="Normal 4 2 2" xfId="348"/>
    <cellStyle name="Normal 4 2 2 2" xfId="349"/>
    <cellStyle name="Normal 4 2 2 3" xfId="350"/>
    <cellStyle name="Normal 4 2 3" xfId="351"/>
    <cellStyle name="Normal 4 2 4" xfId="352"/>
    <cellStyle name="Normal 4 2 5" xfId="353"/>
    <cellStyle name="Normal 4 3" xfId="354"/>
    <cellStyle name="Normal 4 3 2" xfId="355"/>
    <cellStyle name="Normal 4 3 3" xfId="356"/>
    <cellStyle name="Normal 4 4" xfId="357"/>
    <cellStyle name="Normal 4 4 2" xfId="358"/>
    <cellStyle name="Normal 4 4 3" xfId="359"/>
    <cellStyle name="Normal 4 5" xfId="360"/>
    <cellStyle name="Normal 4 5 2" xfId="361"/>
    <cellStyle name="Normal 4 5 3" xfId="362"/>
    <cellStyle name="Normal 4 6" xfId="363"/>
    <cellStyle name="Normal 4 6 2" xfId="364"/>
    <cellStyle name="Normal 4 6 3" xfId="365"/>
    <cellStyle name="Normal 4 7" xfId="366"/>
    <cellStyle name="Normal 4 8" xfId="367"/>
    <cellStyle name="Normal 4 9" xfId="368"/>
    <cellStyle name="Normal 5" xfId="369"/>
    <cellStyle name="Normal 5 2" xfId="370"/>
    <cellStyle name="Normal 5 2 2" xfId="371"/>
    <cellStyle name="Normal 5 2 2 2" xfId="372"/>
    <cellStyle name="Normal 5 2 2 3" xfId="373"/>
    <cellStyle name="Normal 5 2 3" xfId="374"/>
    <cellStyle name="Normal 5 2 4" xfId="375"/>
    <cellStyle name="Normal 5 2 5" xfId="376"/>
    <cellStyle name="Normal 5 3" xfId="377"/>
    <cellStyle name="Normal 5 3 2" xfId="378"/>
    <cellStyle name="Normal 5 3 3" xfId="379"/>
    <cellStyle name="Normal 5 3 4" xfId="380"/>
    <cellStyle name="Normal 5 4" xfId="381"/>
    <cellStyle name="Normal 5 4 2" xfId="382"/>
    <cellStyle name="Normal 5 4 3" xfId="383"/>
    <cellStyle name="Normal 5 4 4" xfId="384"/>
    <cellStyle name="Normal 5 5" xfId="385"/>
    <cellStyle name="Normal 5 5 2" xfId="386"/>
    <cellStyle name="Normal 5 5 3" xfId="387"/>
    <cellStyle name="Normal 5 5 4" xfId="388"/>
    <cellStyle name="Normal 5 6" xfId="389"/>
    <cellStyle name="Normal 5 6 2" xfId="390"/>
    <cellStyle name="Normal 5 6 3" xfId="391"/>
    <cellStyle name="Normal 5 7" xfId="392"/>
    <cellStyle name="Normal 5 8" xfId="393"/>
    <cellStyle name="Normal 5 9" xfId="394"/>
    <cellStyle name="Normal 5 9 2" xfId="395"/>
    <cellStyle name="Normal 6" xfId="396"/>
    <cellStyle name="Normal 6 2" xfId="397"/>
    <cellStyle name="Normal 6 2 2" xfId="398"/>
    <cellStyle name="Normal 6 2 2 2" xfId="399"/>
    <cellStyle name="Normal 6 2 2 3" xfId="400"/>
    <cellStyle name="Normal 6 2 3" xfId="401"/>
    <cellStyle name="Normal 6 2 4" xfId="402"/>
    <cellStyle name="Normal 6 2 5" xfId="403"/>
    <cellStyle name="Normal 6 3" xfId="404"/>
    <cellStyle name="Normal 6 3 2" xfId="405"/>
    <cellStyle name="Normal 6 3 3" xfId="406"/>
    <cellStyle name="Normal 6 3 4" xfId="407"/>
    <cellStyle name="Normal 6 4" xfId="408"/>
    <cellStyle name="Normal 6 4 2" xfId="409"/>
    <cellStyle name="Normal 6 4 3" xfId="410"/>
    <cellStyle name="Normal 6 4 4" xfId="411"/>
    <cellStyle name="Normal 6 5" xfId="412"/>
    <cellStyle name="Normal 6 5 2" xfId="413"/>
    <cellStyle name="Normal 6 5 3" xfId="414"/>
    <cellStyle name="Normal 6 6" xfId="415"/>
    <cellStyle name="Normal 6 6 2" xfId="416"/>
    <cellStyle name="Normal 6 6 3" xfId="417"/>
    <cellStyle name="Normal 6 7" xfId="418"/>
    <cellStyle name="Normal 6 8" xfId="419"/>
    <cellStyle name="Normal 6 9" xfId="420"/>
    <cellStyle name="Normal 7" xfId="421"/>
    <cellStyle name="Normal 8" xfId="422"/>
    <cellStyle name="Normal 8 10" xfId="423"/>
    <cellStyle name="Normal 8 2" xfId="424"/>
    <cellStyle name="Normal 8 2 2" xfId="425"/>
    <cellStyle name="Normal 8 2 2 2" xfId="426"/>
    <cellStyle name="Normal 8 2 2 2 2" xfId="427"/>
    <cellStyle name="Normal 8 2 2 2 3" xfId="428"/>
    <cellStyle name="Normal 8 2 2 3" xfId="429"/>
    <cellStyle name="Normal 8 2 2 4" xfId="430"/>
    <cellStyle name="Normal 8 2 3" xfId="431"/>
    <cellStyle name="Normal 8 2 3 2" xfId="432"/>
    <cellStyle name="Normal 8 2 3 3" xfId="433"/>
    <cellStyle name="Normal 8 2 4" xfId="434"/>
    <cellStyle name="Normal 8 2 4 2" xfId="435"/>
    <cellStyle name="Normal 8 2 4 3" xfId="436"/>
    <cellStyle name="Normal 8 2 5" xfId="437"/>
    <cellStyle name="Normal 8 2 5 2" xfId="438"/>
    <cellStyle name="Normal 8 2 5 3" xfId="439"/>
    <cellStyle name="Normal 8 2 6" xfId="440"/>
    <cellStyle name="Normal 8 2 6 2" xfId="441"/>
    <cellStyle name="Normal 8 2 6 3" xfId="442"/>
    <cellStyle name="Normal 8 2 7" xfId="443"/>
    <cellStyle name="Normal 8 2 8" xfId="444"/>
    <cellStyle name="Normal 8 3" xfId="445"/>
    <cellStyle name="Normal 8 3 2" xfId="446"/>
    <cellStyle name="Normal 8 3 2 2" xfId="447"/>
    <cellStyle name="Normal 8 3 2 2 2" xfId="448"/>
    <cellStyle name="Normal 8 3 2 2 3" xfId="449"/>
    <cellStyle name="Normal 8 3 2 3" xfId="450"/>
    <cellStyle name="Normal 8 3 2 4" xfId="451"/>
    <cellStyle name="Normal 8 3 3" xfId="452"/>
    <cellStyle name="Normal 8 3 3 2" xfId="453"/>
    <cellStyle name="Normal 8 3 3 3" xfId="454"/>
    <cellStyle name="Normal 8 3 4" xfId="455"/>
    <cellStyle name="Normal 8 3 4 2" xfId="456"/>
    <cellStyle name="Normal 8 3 4 3" xfId="457"/>
    <cellStyle name="Normal 8 3 5" xfId="458"/>
    <cellStyle name="Normal 8 3 5 2" xfId="459"/>
    <cellStyle name="Normal 8 3 5 3" xfId="460"/>
    <cellStyle name="Normal 8 3 6" xfId="461"/>
    <cellStyle name="Normal 8 3 6 2" xfId="462"/>
    <cellStyle name="Normal 8 3 6 3" xfId="463"/>
    <cellStyle name="Normal 8 3 7" xfId="464"/>
    <cellStyle name="Normal 8 3 8" xfId="465"/>
    <cellStyle name="Normal 8 4" xfId="466"/>
    <cellStyle name="Normal 8 4 2" xfId="467"/>
    <cellStyle name="Normal 8 4 2 2" xfId="468"/>
    <cellStyle name="Normal 8 4 2 3" xfId="469"/>
    <cellStyle name="Normal 8 4 3" xfId="470"/>
    <cellStyle name="Normal 8 4 4" xfId="471"/>
    <cellStyle name="Normal 8 5" xfId="472"/>
    <cellStyle name="Normal 8 5 2" xfId="473"/>
    <cellStyle name="Normal 8 5 3" xfId="474"/>
    <cellStyle name="Normal 8 6" xfId="475"/>
    <cellStyle name="Normal 8 6 2" xfId="476"/>
    <cellStyle name="Normal 8 6 3" xfId="477"/>
    <cellStyle name="Normal 8 7" xfId="478"/>
    <cellStyle name="Normal 8 7 2" xfId="479"/>
    <cellStyle name="Normal 8 7 3" xfId="480"/>
    <cellStyle name="Normal 8 8" xfId="481"/>
    <cellStyle name="Normal 8 8 2" xfId="482"/>
    <cellStyle name="Normal 8 8 3" xfId="483"/>
    <cellStyle name="Normal 8 9" xfId="484"/>
    <cellStyle name="Normal 9" xfId="485"/>
    <cellStyle name="Normal 9 2" xfId="486"/>
    <cellStyle name="Normal 9 2 2" xfId="487"/>
    <cellStyle name="Normal 9 2 2 2" xfId="488"/>
    <cellStyle name="Normal 9 2 2 3" xfId="489"/>
    <cellStyle name="Normal 9 2 3" xfId="490"/>
    <cellStyle name="Normal 9 2 4" xfId="491"/>
    <cellStyle name="Normal 9 3" xfId="492"/>
    <cellStyle name="Normal 9 3 2" xfId="493"/>
    <cellStyle name="Normal 9 3 3" xfId="494"/>
    <cellStyle name="Normal 9 4" xfId="495"/>
    <cellStyle name="Normal 9 4 2" xfId="496"/>
    <cellStyle name="Normal 9 4 3" xfId="497"/>
    <cellStyle name="Normal 9 5" xfId="498"/>
    <cellStyle name="Normal 9 5 2" xfId="499"/>
    <cellStyle name="Normal 9 5 3" xfId="500"/>
    <cellStyle name="Normal 9 6" xfId="501"/>
    <cellStyle name="Normal 9 6 2" xfId="502"/>
    <cellStyle name="Normal 9 6 3" xfId="503"/>
    <cellStyle name="Normal 9 7" xfId="504"/>
    <cellStyle name="Normal 9 8" xfId="505"/>
    <cellStyle name="Option" xfId="506"/>
    <cellStyle name="Pourcentage 2" xfId="3"/>
    <cellStyle name="Pourcentage 2 2" xfId="507"/>
    <cellStyle name="Pourcentage 3" xfId="508"/>
    <cellStyle name="Pourcentage 3 2" xfId="509"/>
    <cellStyle name="Pourcentage 3 3" xfId="510"/>
    <cellStyle name="Pourcentage 3 4" xfId="511"/>
    <cellStyle name="Pourcentage 3 5" xfId="512"/>
    <cellStyle name="Pourcentage 4" xfId="513"/>
    <cellStyle name="Pourcentage 5" xfId="514"/>
    <cellStyle name="Pourcentage 5 2" xfId="515"/>
    <cellStyle name="Pourcentage 5 3" xfId="516"/>
    <cellStyle name="Pourcentage 5 4" xfId="517"/>
    <cellStyle name="Pourcentage 5 5" xfId="518"/>
    <cellStyle name="Style 1" xfId="5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68036</xdr:colOff>
      <xdr:row>1</xdr:row>
      <xdr:rowOff>13608</xdr:rowOff>
    </xdr:from>
    <xdr:to>
      <xdr:col>0</xdr:col>
      <xdr:colOff>1544411</xdr:colOff>
      <xdr:row>2</xdr:row>
      <xdr:rowOff>169909</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36" y="217715"/>
          <a:ext cx="1476375" cy="37401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ACP\Communaut&#233;%20de%20communes%20du%20Pays%20de%20Mortagne\2_Production\6_Radio\Audit%20-%20Pays%20de%20Mortag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urmgfil\donnees\Users\USER\Desktop\a%20copier\Mairie%20de%20Sin%20Le%20Noble\2_Production\Audit%20-%20Sin%20Le%20No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ynthèse"/>
      <sheetName val="Sites"/>
      <sheetName val="Applications"/>
      <sheetName val="Messagerie"/>
      <sheetName val="Partages réseaux"/>
      <sheetName val="PC"/>
      <sheetName val="Serveurs"/>
      <sheetName val="Eléments de sécurité"/>
      <sheetName val="Télécom"/>
      <sheetName val="Questionnaire"/>
      <sheetName val="Contac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ynthèse"/>
      <sheetName val="Applications"/>
      <sheetName val="Messagerie"/>
      <sheetName val="Partages réseaux"/>
      <sheetName val="Postes informatiques"/>
      <sheetName val="Serveurs"/>
      <sheetName val="Eléments de sécurité"/>
      <sheetName val="Fournisseurs"/>
      <sheetName val="Sites"/>
      <sheetName val="Reprographie"/>
      <sheetName val="Télécom"/>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21"/>
  <sheetViews>
    <sheetView zoomScale="70" zoomScaleNormal="70" workbookViewId="0">
      <selection activeCell="D11" sqref="D11"/>
    </sheetView>
  </sheetViews>
  <sheetFormatPr baseColWidth="10" defaultRowHeight="14.25"/>
  <cols>
    <col min="1" max="1" width="132.140625" style="1" customWidth="1"/>
    <col min="2" max="16384" width="11.42578125" style="1"/>
  </cols>
  <sheetData>
    <row r="1" spans="1:1" ht="15.75" thickBot="1">
      <c r="A1" s="47" t="s">
        <v>0</v>
      </c>
    </row>
    <row r="2" spans="1:1" ht="17.25">
      <c r="A2" s="2" t="s">
        <v>30</v>
      </c>
    </row>
    <row r="3" spans="1:1" ht="18" thickBot="1">
      <c r="A3" s="51" t="s">
        <v>206</v>
      </c>
    </row>
    <row r="4" spans="1:1" ht="15" thickBot="1"/>
    <row r="5" spans="1:1" ht="10.5" customHeight="1">
      <c r="A5" s="3"/>
    </row>
    <row r="6" spans="1:1" ht="20.25">
      <c r="A6" s="4" t="s">
        <v>3</v>
      </c>
    </row>
    <row r="7" spans="1:1" ht="10.5" customHeight="1" thickBot="1">
      <c r="A7" s="5"/>
    </row>
    <row r="8" spans="1:1">
      <c r="A8" s="6"/>
    </row>
    <row r="9" spans="1:1" ht="20.25">
      <c r="A9" s="7" t="s">
        <v>1</v>
      </c>
    </row>
    <row r="11" spans="1:1">
      <c r="A11" s="1" t="s">
        <v>2</v>
      </c>
    </row>
    <row r="12" spans="1:1" ht="298.5">
      <c r="A12" s="8" t="s">
        <v>143</v>
      </c>
    </row>
    <row r="13" spans="1:1">
      <c r="A13" s="8"/>
    </row>
    <row r="15" spans="1:1">
      <c r="A15" s="9"/>
    </row>
    <row r="16" spans="1:1">
      <c r="A16" s="10"/>
    </row>
    <row r="20" spans="1:1">
      <c r="A20" s="162" t="s">
        <v>137</v>
      </c>
    </row>
    <row r="21" spans="1:1">
      <c r="A21" s="162" t="s">
        <v>138</v>
      </c>
    </row>
  </sheetData>
  <pageMargins left="0.70866141732283472" right="0.70866141732283472" top="0.74803149606299213" bottom="0.74803149606299213" header="0.31496062992125984" footer="0.31496062992125984"/>
  <pageSetup paperSize="9" scale="90" orientation="landscape" verticalDpi="0" r:id="rId1"/>
  <headerFooter>
    <oddHeader>&amp;L&amp;F - &amp;A&amp;RPage &amp;P sur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155"/>
  <sheetViews>
    <sheetView showGridLines="0" topLeftCell="A4" zoomScale="85" zoomScaleNormal="85" zoomScalePageLayoutView="80" workbookViewId="0">
      <selection activeCell="B14" sqref="B14"/>
    </sheetView>
  </sheetViews>
  <sheetFormatPr baseColWidth="10" defaultColWidth="0" defaultRowHeight="12.75"/>
  <cols>
    <col min="1" max="1" width="2.5703125" style="22" customWidth="1"/>
    <col min="2" max="2" width="94.140625" style="31" customWidth="1"/>
    <col min="3" max="3" width="22.5703125" style="31" customWidth="1"/>
    <col min="4" max="4" width="16.42578125" style="38" customWidth="1"/>
    <col min="5" max="5" width="22.5703125" style="38" customWidth="1"/>
    <col min="6" max="6" width="2.5703125" style="22" customWidth="1"/>
    <col min="7" max="9" width="0" style="22" hidden="1" customWidth="1"/>
    <col min="10" max="16384" width="12.85546875" style="22" hidden="1"/>
  </cols>
  <sheetData>
    <row r="1" spans="1:12" ht="15.75" thickBot="1">
      <c r="B1" s="23"/>
      <c r="C1" s="23"/>
      <c r="D1" s="23"/>
      <c r="E1" s="48" t="str">
        <f>'1-Introduction'!A1</f>
        <v>V1</v>
      </c>
    </row>
    <row r="2" spans="1:12" ht="15">
      <c r="B2" s="49" t="str">
        <f>'1-Introduction'!A2</f>
        <v>Systèmes de Télécommunications</v>
      </c>
      <c r="C2" s="18"/>
      <c r="D2" s="18"/>
      <c r="E2" s="19"/>
    </row>
    <row r="3" spans="1:12" ht="15.75" thickBot="1">
      <c r="B3" s="50" t="str">
        <f>'1-Introduction'!A3</f>
        <v>MAIRIE DE CERNAY</v>
      </c>
      <c r="C3" s="20"/>
      <c r="D3" s="20"/>
      <c r="E3" s="21"/>
    </row>
    <row r="4" spans="1:12" ht="15" thickBot="1">
      <c r="B4" s="23"/>
      <c r="C4" s="23"/>
      <c r="D4" s="23"/>
      <c r="E4" s="23"/>
    </row>
    <row r="5" spans="1:12" ht="15">
      <c r="B5" s="16" t="s">
        <v>4</v>
      </c>
      <c r="C5" s="18"/>
      <c r="D5" s="18"/>
      <c r="E5" s="19"/>
    </row>
    <row r="6" spans="1:12" ht="15.75" thickBot="1">
      <c r="B6" s="17"/>
      <c r="C6" s="20"/>
      <c r="D6" s="20"/>
      <c r="E6" s="21"/>
    </row>
    <row r="7" spans="1:12" ht="15" thickBot="1">
      <c r="B7" s="23"/>
      <c r="C7" s="23"/>
      <c r="D7" s="23"/>
      <c r="E7" s="23"/>
    </row>
    <row r="8" spans="1:12" s="11" customFormat="1" ht="15" customHeight="1">
      <c r="A8" s="52"/>
      <c r="B8" s="157" t="s">
        <v>134</v>
      </c>
      <c r="C8" s="18"/>
      <c r="D8" s="18"/>
      <c r="E8" s="19"/>
      <c r="F8" s="52"/>
      <c r="G8" s="52"/>
      <c r="H8" s="52"/>
      <c r="I8" s="52"/>
      <c r="J8" s="52"/>
      <c r="K8" s="52"/>
      <c r="L8" s="52"/>
    </row>
    <row r="9" spans="1:12" s="11" customFormat="1" ht="15" customHeight="1" thickBot="1">
      <c r="A9" s="52"/>
      <c r="B9" s="169"/>
      <c r="C9" s="158"/>
      <c r="D9" s="158"/>
      <c r="E9" s="159"/>
      <c r="F9" s="52"/>
      <c r="G9" s="52"/>
      <c r="H9" s="52"/>
      <c r="I9" s="52"/>
      <c r="J9" s="52"/>
      <c r="K9" s="52"/>
      <c r="L9" s="52"/>
    </row>
    <row r="10" spans="1:12" s="11" customFormat="1" ht="15" customHeight="1" thickBot="1">
      <c r="A10" s="52"/>
      <c r="B10" s="173" t="s">
        <v>136</v>
      </c>
      <c r="C10" s="160" t="s">
        <v>137</v>
      </c>
      <c r="D10" s="158"/>
      <c r="E10" s="159"/>
      <c r="F10" s="52"/>
      <c r="G10" s="52"/>
      <c r="H10" s="52"/>
      <c r="I10" s="52"/>
      <c r="J10" s="52"/>
      <c r="K10" s="52"/>
      <c r="L10" s="52"/>
    </row>
    <row r="11" spans="1:12" s="11" customFormat="1" ht="15" customHeight="1" thickBot="1">
      <c r="A11" s="52"/>
      <c r="B11" s="177" t="s">
        <v>135</v>
      </c>
      <c r="C11" s="161" t="str">
        <f>IF(ISBLANK(C10),"",IF(C10="oui","non","oui"))</f>
        <v>non</v>
      </c>
      <c r="D11" s="158"/>
      <c r="E11" s="159"/>
      <c r="F11" s="52"/>
      <c r="G11" s="52"/>
      <c r="H11" s="52"/>
      <c r="I11" s="52"/>
      <c r="J11" s="52"/>
      <c r="K11" s="52"/>
      <c r="L11" s="52"/>
    </row>
    <row r="12" spans="1:12" s="11" customFormat="1" ht="15" customHeight="1" thickBot="1">
      <c r="A12" s="52"/>
      <c r="B12" s="17"/>
      <c r="C12" s="20"/>
      <c r="D12" s="20"/>
      <c r="E12" s="21"/>
      <c r="F12" s="52"/>
      <c r="G12" s="52"/>
      <c r="H12" s="52"/>
      <c r="I12" s="52"/>
      <c r="J12" s="52"/>
      <c r="K12" s="52"/>
      <c r="L12" s="52"/>
    </row>
    <row r="13" spans="1:12" s="11" customFormat="1" ht="15" customHeight="1">
      <c r="A13" s="52"/>
      <c r="B13" s="52"/>
      <c r="C13" s="53"/>
      <c r="D13" s="53"/>
      <c r="E13" s="52"/>
      <c r="F13" s="52"/>
      <c r="G13" s="52"/>
      <c r="H13" s="52"/>
      <c r="I13" s="52"/>
      <c r="J13" s="52"/>
      <c r="K13" s="52"/>
      <c r="L13" s="52"/>
    </row>
    <row r="14" spans="1:12" ht="38.25">
      <c r="B14" s="24" t="s">
        <v>31</v>
      </c>
      <c r="C14" s="24" t="s">
        <v>9</v>
      </c>
      <c r="D14" s="25" t="s">
        <v>32</v>
      </c>
      <c r="E14" s="25" t="s">
        <v>33</v>
      </c>
    </row>
    <row r="15" spans="1:12">
      <c r="B15" s="115" t="s">
        <v>34</v>
      </c>
      <c r="C15" s="116"/>
      <c r="D15" s="116"/>
      <c r="E15" s="117"/>
    </row>
    <row r="16" spans="1:12">
      <c r="B16" s="118" t="s">
        <v>35</v>
      </c>
      <c r="C16" s="119"/>
      <c r="D16" s="119"/>
      <c r="E16" s="120"/>
    </row>
    <row r="17" spans="2:5" ht="25.5">
      <c r="B17" s="170" t="s">
        <v>195</v>
      </c>
      <c r="C17" s="122"/>
      <c r="D17" s="122"/>
      <c r="E17" s="123"/>
    </row>
    <row r="18" spans="2:5" ht="25.5">
      <c r="B18" s="170" t="s">
        <v>192</v>
      </c>
      <c r="C18" s="130"/>
      <c r="D18" s="130"/>
      <c r="E18" s="131"/>
    </row>
    <row r="19" spans="2:5">
      <c r="B19" s="156" t="s">
        <v>127</v>
      </c>
      <c r="C19" s="130"/>
      <c r="D19" s="130"/>
      <c r="E19" s="131"/>
    </row>
    <row r="20" spans="2:5" ht="25.5">
      <c r="B20" s="174" t="s">
        <v>194</v>
      </c>
      <c r="C20" s="122"/>
      <c r="D20" s="122"/>
      <c r="E20" s="123"/>
    </row>
    <row r="21" spans="2:5" ht="25.5">
      <c r="B21" s="174" t="s">
        <v>193</v>
      </c>
      <c r="C21" s="122"/>
      <c r="D21" s="122"/>
      <c r="E21" s="123"/>
    </row>
    <row r="22" spans="2:5">
      <c r="B22" s="121" t="s">
        <v>128</v>
      </c>
      <c r="C22" s="122"/>
      <c r="D22" s="122"/>
      <c r="E22" s="123"/>
    </row>
    <row r="23" spans="2:5">
      <c r="B23" s="118" t="s">
        <v>36</v>
      </c>
      <c r="C23" s="119"/>
      <c r="D23" s="119"/>
      <c r="E23" s="120"/>
    </row>
    <row r="24" spans="2:5">
      <c r="B24" s="124" t="s">
        <v>37</v>
      </c>
      <c r="C24" s="125"/>
      <c r="D24" s="125"/>
      <c r="E24" s="126"/>
    </row>
    <row r="25" spans="2:5" ht="25.5">
      <c r="B25" s="64" t="s">
        <v>200</v>
      </c>
      <c r="C25" s="122"/>
      <c r="D25" s="122"/>
      <c r="E25" s="123"/>
    </row>
    <row r="26" spans="2:5" ht="25.5">
      <c r="B26" s="64" t="s">
        <v>199</v>
      </c>
      <c r="C26" s="122"/>
      <c r="D26" s="122"/>
      <c r="E26" s="123"/>
    </row>
    <row r="27" spans="2:5">
      <c r="B27" s="124" t="s">
        <v>38</v>
      </c>
      <c r="C27" s="125"/>
      <c r="D27" s="125"/>
      <c r="E27" s="126"/>
    </row>
    <row r="28" spans="2:5">
      <c r="B28" s="64" t="s">
        <v>204</v>
      </c>
      <c r="C28" s="122"/>
      <c r="D28" s="122"/>
      <c r="E28" s="123"/>
    </row>
    <row r="29" spans="2:5">
      <c r="B29" s="64" t="s">
        <v>203</v>
      </c>
      <c r="C29" s="122"/>
      <c r="D29" s="122"/>
      <c r="E29" s="123"/>
    </row>
    <row r="30" spans="2:5">
      <c r="B30" s="127" t="s">
        <v>39</v>
      </c>
      <c r="C30" s="125"/>
      <c r="D30" s="125"/>
      <c r="E30" s="126"/>
    </row>
    <row r="31" spans="2:5">
      <c r="B31" s="64" t="s">
        <v>40</v>
      </c>
      <c r="C31" s="122"/>
      <c r="D31" s="122"/>
      <c r="E31" s="123"/>
    </row>
    <row r="32" spans="2:5" ht="25.5">
      <c r="B32" s="64" t="s">
        <v>41</v>
      </c>
      <c r="C32" s="122"/>
      <c r="D32" s="122"/>
      <c r="E32" s="123"/>
    </row>
    <row r="33" spans="2:5">
      <c r="B33" s="118" t="s">
        <v>42</v>
      </c>
      <c r="C33" s="119"/>
      <c r="D33" s="119"/>
      <c r="E33" s="120"/>
    </row>
    <row r="34" spans="2:5">
      <c r="B34" s="124" t="s">
        <v>43</v>
      </c>
      <c r="C34" s="125"/>
      <c r="D34" s="125"/>
      <c r="E34" s="126"/>
    </row>
    <row r="35" spans="2:5">
      <c r="B35" s="64" t="s">
        <v>175</v>
      </c>
      <c r="C35" s="122"/>
      <c r="D35" s="122"/>
      <c r="E35" s="123"/>
    </row>
    <row r="36" spans="2:5">
      <c r="B36" s="64" t="s">
        <v>176</v>
      </c>
      <c r="C36" s="122"/>
      <c r="D36" s="122"/>
      <c r="E36" s="123"/>
    </row>
    <row r="37" spans="2:5">
      <c r="B37" s="64" t="s">
        <v>177</v>
      </c>
      <c r="C37" s="122"/>
      <c r="D37" s="122"/>
      <c r="E37" s="123"/>
    </row>
    <row r="38" spans="2:5">
      <c r="B38" s="64" t="s">
        <v>178</v>
      </c>
      <c r="C38" s="122"/>
      <c r="D38" s="122"/>
      <c r="E38" s="123"/>
    </row>
    <row r="39" spans="2:5">
      <c r="B39" s="65" t="s">
        <v>179</v>
      </c>
      <c r="C39" s="122"/>
      <c r="D39" s="122"/>
      <c r="E39" s="123"/>
    </row>
    <row r="40" spans="2:5">
      <c r="B40" s="65" t="s">
        <v>180</v>
      </c>
      <c r="C40" s="122"/>
      <c r="D40" s="122"/>
      <c r="E40" s="123"/>
    </row>
    <row r="41" spans="2:5">
      <c r="B41" s="65" t="s">
        <v>181</v>
      </c>
      <c r="C41" s="122"/>
      <c r="D41" s="122"/>
      <c r="E41" s="123"/>
    </row>
    <row r="42" spans="2:5">
      <c r="B42" s="65" t="s">
        <v>182</v>
      </c>
      <c r="C42" s="122"/>
      <c r="D42" s="122"/>
      <c r="E42" s="123"/>
    </row>
    <row r="43" spans="2:5">
      <c r="B43" s="65" t="s">
        <v>183</v>
      </c>
      <c r="C43" s="122"/>
      <c r="D43" s="122"/>
      <c r="E43" s="123"/>
    </row>
    <row r="44" spans="2:5">
      <c r="B44" s="65" t="s">
        <v>184</v>
      </c>
      <c r="C44" s="122"/>
      <c r="D44" s="122"/>
      <c r="E44" s="123"/>
    </row>
    <row r="45" spans="2:5">
      <c r="B45" s="65" t="s">
        <v>197</v>
      </c>
      <c r="C45" s="122"/>
      <c r="D45" s="122"/>
      <c r="E45" s="123"/>
    </row>
    <row r="46" spans="2:5">
      <c r="B46" s="65" t="s">
        <v>185</v>
      </c>
      <c r="C46" s="122"/>
      <c r="D46" s="122"/>
      <c r="E46" s="123"/>
    </row>
    <row r="47" spans="2:5">
      <c r="B47" s="128" t="s">
        <v>44</v>
      </c>
      <c r="C47" s="122"/>
      <c r="D47" s="122"/>
      <c r="E47" s="123"/>
    </row>
    <row r="48" spans="2:5">
      <c r="B48" s="64"/>
      <c r="C48" s="122"/>
      <c r="D48" s="122"/>
      <c r="E48" s="123"/>
    </row>
    <row r="49" spans="2:5">
      <c r="B49" s="127" t="s">
        <v>45</v>
      </c>
      <c r="C49" s="125"/>
      <c r="D49" s="125"/>
      <c r="E49" s="126"/>
    </row>
    <row r="50" spans="2:5">
      <c r="B50" s="65" t="s">
        <v>154</v>
      </c>
      <c r="C50" s="122"/>
      <c r="D50" s="122"/>
      <c r="E50" s="123"/>
    </row>
    <row r="51" spans="2:5">
      <c r="B51" s="65" t="s">
        <v>155</v>
      </c>
      <c r="C51" s="122"/>
      <c r="D51" s="122"/>
      <c r="E51" s="123"/>
    </row>
    <row r="52" spans="2:5">
      <c r="B52" s="65" t="s">
        <v>156</v>
      </c>
      <c r="C52" s="122"/>
      <c r="D52" s="122"/>
      <c r="E52" s="123"/>
    </row>
    <row r="53" spans="2:5">
      <c r="B53" s="65" t="s">
        <v>157</v>
      </c>
      <c r="C53" s="122"/>
      <c r="D53" s="122"/>
      <c r="E53" s="123"/>
    </row>
    <row r="54" spans="2:5">
      <c r="B54" s="65" t="s">
        <v>158</v>
      </c>
      <c r="C54" s="122"/>
      <c r="D54" s="122"/>
      <c r="E54" s="123"/>
    </row>
    <row r="55" spans="2:5">
      <c r="B55" s="64" t="s">
        <v>159</v>
      </c>
      <c r="C55" s="122"/>
      <c r="D55" s="122"/>
      <c r="E55" s="123"/>
    </row>
    <row r="56" spans="2:5">
      <c r="B56" s="64" t="s">
        <v>196</v>
      </c>
      <c r="C56" s="122"/>
      <c r="D56" s="122"/>
      <c r="E56" s="123"/>
    </row>
    <row r="57" spans="2:5">
      <c r="B57" s="64" t="s">
        <v>160</v>
      </c>
      <c r="C57" s="122"/>
      <c r="D57" s="122"/>
      <c r="E57" s="123"/>
    </row>
    <row r="58" spans="2:5">
      <c r="B58" s="64" t="s">
        <v>161</v>
      </c>
      <c r="C58" s="122"/>
      <c r="D58" s="122"/>
      <c r="E58" s="123"/>
    </row>
    <row r="59" spans="2:5">
      <c r="B59" s="64" t="s">
        <v>162</v>
      </c>
      <c r="C59" s="122"/>
      <c r="D59" s="122"/>
      <c r="E59" s="123"/>
    </row>
    <row r="60" spans="2:5">
      <c r="B60" s="64" t="s">
        <v>187</v>
      </c>
      <c r="C60" s="122"/>
      <c r="D60" s="122"/>
      <c r="E60" s="123"/>
    </row>
    <row r="61" spans="2:5">
      <c r="B61" s="64" t="s">
        <v>163</v>
      </c>
      <c r="C61" s="122"/>
      <c r="D61" s="122"/>
      <c r="E61" s="123"/>
    </row>
    <row r="62" spans="2:5">
      <c r="B62" s="64" t="s">
        <v>164</v>
      </c>
      <c r="C62" s="122"/>
      <c r="D62" s="122"/>
      <c r="E62" s="123"/>
    </row>
    <row r="63" spans="2:5">
      <c r="B63" s="64" t="s">
        <v>165</v>
      </c>
      <c r="C63" s="122"/>
      <c r="D63" s="122"/>
      <c r="E63" s="123"/>
    </row>
    <row r="64" spans="2:5">
      <c r="B64" s="64" t="s">
        <v>166</v>
      </c>
      <c r="C64" s="122"/>
      <c r="D64" s="122"/>
      <c r="E64" s="123"/>
    </row>
    <row r="65" spans="2:5">
      <c r="B65" s="64" t="s">
        <v>167</v>
      </c>
      <c r="C65" s="122"/>
      <c r="D65" s="122"/>
      <c r="E65" s="123"/>
    </row>
    <row r="66" spans="2:5">
      <c r="B66" s="64" t="s">
        <v>186</v>
      </c>
      <c r="C66" s="122"/>
      <c r="D66" s="122"/>
      <c r="E66" s="123"/>
    </row>
    <row r="67" spans="2:5">
      <c r="B67" s="64" t="s">
        <v>168</v>
      </c>
      <c r="C67" s="122"/>
      <c r="D67" s="122"/>
      <c r="E67" s="123"/>
    </row>
    <row r="68" spans="2:5">
      <c r="B68" s="64" t="s">
        <v>169</v>
      </c>
      <c r="C68" s="122"/>
      <c r="D68" s="122"/>
      <c r="E68" s="123"/>
    </row>
    <row r="69" spans="2:5" ht="25.5">
      <c r="B69" s="64" t="s">
        <v>170</v>
      </c>
      <c r="C69" s="122"/>
      <c r="D69" s="122"/>
      <c r="E69" s="123"/>
    </row>
    <row r="70" spans="2:5">
      <c r="B70" s="64" t="s">
        <v>171</v>
      </c>
      <c r="C70" s="122"/>
      <c r="D70" s="122"/>
      <c r="E70" s="123"/>
    </row>
    <row r="71" spans="2:5">
      <c r="B71" s="64" t="s">
        <v>172</v>
      </c>
      <c r="C71" s="122"/>
      <c r="D71" s="122"/>
      <c r="E71" s="123"/>
    </row>
    <row r="72" spans="2:5">
      <c r="B72" s="64" t="s">
        <v>201</v>
      </c>
      <c r="C72" s="122"/>
      <c r="D72" s="122"/>
      <c r="E72" s="123"/>
    </row>
    <row r="73" spans="2:5">
      <c r="B73" s="64" t="s">
        <v>129</v>
      </c>
      <c r="C73" s="122"/>
      <c r="D73" s="122"/>
      <c r="E73" s="123"/>
    </row>
    <row r="74" spans="2:5">
      <c r="B74" s="64" t="s">
        <v>202</v>
      </c>
      <c r="C74" s="122"/>
      <c r="D74" s="122"/>
      <c r="E74" s="123"/>
    </row>
    <row r="75" spans="2:5">
      <c r="B75" s="64" t="s">
        <v>46</v>
      </c>
      <c r="C75" s="122"/>
      <c r="D75" s="122"/>
      <c r="E75" s="123"/>
    </row>
    <row r="76" spans="2:5">
      <c r="B76" s="64" t="s">
        <v>173</v>
      </c>
      <c r="C76" s="122"/>
      <c r="D76" s="122"/>
      <c r="E76" s="123"/>
    </row>
    <row r="77" spans="2:5">
      <c r="B77" s="64" t="s">
        <v>174</v>
      </c>
      <c r="C77" s="122"/>
      <c r="D77" s="122"/>
      <c r="E77" s="123"/>
    </row>
    <row r="78" spans="2:5">
      <c r="B78" s="64" t="s">
        <v>130</v>
      </c>
      <c r="C78" s="122"/>
      <c r="D78" s="122"/>
      <c r="E78" s="123"/>
    </row>
    <row r="79" spans="2:5">
      <c r="B79" s="64" t="s">
        <v>131</v>
      </c>
      <c r="C79" s="122"/>
      <c r="D79" s="122"/>
      <c r="E79" s="123"/>
    </row>
    <row r="80" spans="2:5">
      <c r="B80" s="64" t="s">
        <v>132</v>
      </c>
      <c r="C80" s="122"/>
      <c r="D80" s="122"/>
      <c r="E80" s="123"/>
    </row>
    <row r="81" spans="2:5">
      <c r="B81" s="64" t="s">
        <v>133</v>
      </c>
      <c r="C81" s="122"/>
      <c r="D81" s="122"/>
      <c r="E81" s="123"/>
    </row>
    <row r="82" spans="2:5">
      <c r="B82" s="128" t="s">
        <v>44</v>
      </c>
      <c r="C82" s="122"/>
      <c r="D82" s="122"/>
      <c r="E82" s="123"/>
    </row>
    <row r="83" spans="2:5">
      <c r="B83" s="64"/>
      <c r="C83" s="122"/>
      <c r="D83" s="122"/>
      <c r="E83" s="123"/>
    </row>
    <row r="84" spans="2:5">
      <c r="B84" s="64"/>
      <c r="C84" s="122"/>
      <c r="D84" s="122"/>
      <c r="E84" s="123"/>
    </row>
    <row r="85" spans="2:5">
      <c r="B85" s="64"/>
      <c r="C85" s="122"/>
      <c r="D85" s="122"/>
      <c r="E85" s="123"/>
    </row>
    <row r="86" spans="2:5">
      <c r="B86" s="127" t="s">
        <v>47</v>
      </c>
      <c r="C86" s="125"/>
      <c r="D86" s="125"/>
      <c r="E86" s="126"/>
    </row>
    <row r="87" spans="2:5">
      <c r="B87" s="64" t="s">
        <v>144</v>
      </c>
      <c r="C87" s="122"/>
      <c r="D87" s="122"/>
      <c r="E87" s="123"/>
    </row>
    <row r="88" spans="2:5">
      <c r="B88" s="64" t="s">
        <v>145</v>
      </c>
      <c r="C88" s="122"/>
      <c r="D88" s="122"/>
      <c r="E88" s="123"/>
    </row>
    <row r="89" spans="2:5">
      <c r="B89" s="64" t="s">
        <v>146</v>
      </c>
      <c r="C89" s="122"/>
      <c r="D89" s="122"/>
      <c r="E89" s="123"/>
    </row>
    <row r="90" spans="2:5">
      <c r="B90" s="64" t="s">
        <v>147</v>
      </c>
      <c r="C90" s="122"/>
      <c r="D90" s="122"/>
      <c r="E90" s="123"/>
    </row>
    <row r="91" spans="2:5">
      <c r="B91" s="64" t="s">
        <v>148</v>
      </c>
      <c r="C91" s="122"/>
      <c r="D91" s="122"/>
      <c r="E91" s="123"/>
    </row>
    <row r="92" spans="2:5">
      <c r="B92" s="64" t="s">
        <v>149</v>
      </c>
      <c r="C92" s="122"/>
      <c r="D92" s="122"/>
      <c r="E92" s="123"/>
    </row>
    <row r="93" spans="2:5">
      <c r="B93" s="64" t="s">
        <v>150</v>
      </c>
      <c r="C93" s="122"/>
      <c r="D93" s="122"/>
      <c r="E93" s="123"/>
    </row>
    <row r="94" spans="2:5">
      <c r="B94" s="64" t="s">
        <v>151</v>
      </c>
      <c r="C94" s="122"/>
      <c r="D94" s="122"/>
      <c r="E94" s="123"/>
    </row>
    <row r="95" spans="2:5">
      <c r="B95" s="64" t="s">
        <v>152</v>
      </c>
      <c r="C95" s="122"/>
      <c r="D95" s="122"/>
      <c r="E95" s="123"/>
    </row>
    <row r="96" spans="2:5">
      <c r="B96" s="64" t="s">
        <v>153</v>
      </c>
      <c r="C96" s="122"/>
      <c r="D96" s="122"/>
      <c r="E96" s="123"/>
    </row>
    <row r="97" spans="2:5">
      <c r="B97" s="178" t="s">
        <v>188</v>
      </c>
      <c r="C97" s="122"/>
      <c r="D97" s="122"/>
      <c r="E97" s="123"/>
    </row>
    <row r="98" spans="2:5" ht="25.5">
      <c r="B98" s="178" t="s">
        <v>189</v>
      </c>
      <c r="C98" s="122"/>
      <c r="D98" s="122"/>
      <c r="E98" s="123"/>
    </row>
    <row r="99" spans="2:5">
      <c r="B99" s="128" t="s">
        <v>44</v>
      </c>
      <c r="C99" s="122"/>
      <c r="D99" s="122"/>
      <c r="E99" s="123"/>
    </row>
    <row r="100" spans="2:5">
      <c r="B100" s="64"/>
      <c r="C100" s="122"/>
      <c r="D100" s="122"/>
      <c r="E100" s="123"/>
    </row>
    <row r="101" spans="2:5">
      <c r="B101" s="64"/>
      <c r="C101" s="122"/>
      <c r="D101" s="122"/>
      <c r="E101" s="123"/>
    </row>
    <row r="102" spans="2:5">
      <c r="B102" s="64"/>
      <c r="C102" s="122"/>
      <c r="D102" s="122"/>
      <c r="E102" s="123"/>
    </row>
    <row r="103" spans="2:5">
      <c r="B103" s="127" t="s">
        <v>48</v>
      </c>
      <c r="C103" s="125"/>
      <c r="D103" s="125"/>
      <c r="E103" s="126"/>
    </row>
    <row r="104" spans="2:5" ht="25.5">
      <c r="B104" s="64" t="s">
        <v>190</v>
      </c>
      <c r="C104" s="122"/>
      <c r="D104" s="122"/>
      <c r="E104" s="123"/>
    </row>
    <row r="105" spans="2:5">
      <c r="B105" s="178" t="s">
        <v>191</v>
      </c>
      <c r="C105" s="122"/>
      <c r="D105" s="122"/>
      <c r="E105" s="123"/>
    </row>
    <row r="106" spans="2:5">
      <c r="B106" s="128" t="s">
        <v>44</v>
      </c>
      <c r="C106" s="122"/>
      <c r="D106" s="122"/>
      <c r="E106" s="123"/>
    </row>
    <row r="107" spans="2:5">
      <c r="B107" s="129"/>
      <c r="C107" s="122"/>
      <c r="D107" s="122"/>
      <c r="E107" s="123"/>
    </row>
    <row r="108" spans="2:5">
      <c r="B108" s="129"/>
      <c r="C108" s="130"/>
      <c r="D108" s="130"/>
      <c r="E108" s="131"/>
    </row>
    <row r="109" spans="2:5">
      <c r="B109" s="127" t="s">
        <v>49</v>
      </c>
      <c r="C109" s="125"/>
      <c r="D109" s="125"/>
      <c r="E109" s="126"/>
    </row>
    <row r="110" spans="2:5">
      <c r="B110" s="64" t="s">
        <v>50</v>
      </c>
      <c r="C110" s="122"/>
      <c r="D110" s="122"/>
      <c r="E110" s="123"/>
    </row>
    <row r="111" spans="2:5">
      <c r="B111" s="64" t="s">
        <v>50</v>
      </c>
      <c r="C111" s="122"/>
      <c r="D111" s="122"/>
      <c r="E111" s="123"/>
    </row>
    <row r="112" spans="2:5">
      <c r="B112" s="64" t="s">
        <v>50</v>
      </c>
      <c r="C112" s="122"/>
      <c r="D112" s="122"/>
      <c r="E112" s="123"/>
    </row>
    <row r="113" spans="1:5">
      <c r="B113" s="64" t="s">
        <v>51</v>
      </c>
      <c r="C113" s="122"/>
      <c r="D113" s="122"/>
      <c r="E113" s="123"/>
    </row>
    <row r="114" spans="1:5">
      <c r="B114" s="64" t="s">
        <v>51</v>
      </c>
      <c r="C114" s="122"/>
      <c r="D114" s="122"/>
      <c r="E114" s="123"/>
    </row>
    <row r="115" spans="1:5">
      <c r="B115" s="64" t="s">
        <v>52</v>
      </c>
      <c r="C115" s="122"/>
      <c r="D115" s="122"/>
      <c r="E115" s="123"/>
    </row>
    <row r="116" spans="1:5" ht="15.75">
      <c r="A116" s="26"/>
      <c r="B116" s="132" t="s">
        <v>44</v>
      </c>
      <c r="C116" s="122"/>
      <c r="D116" s="122"/>
      <c r="E116" s="123"/>
    </row>
    <row r="117" spans="1:5">
      <c r="B117" s="64"/>
      <c r="C117" s="122"/>
      <c r="D117" s="122"/>
      <c r="E117" s="123"/>
    </row>
    <row r="118" spans="1:5">
      <c r="B118" s="64"/>
      <c r="C118" s="122"/>
      <c r="D118" s="122"/>
      <c r="E118" s="123"/>
    </row>
    <row r="119" spans="1:5">
      <c r="B119" s="64"/>
      <c r="C119" s="122"/>
      <c r="D119" s="122"/>
      <c r="E119" s="123"/>
    </row>
    <row r="120" spans="1:5">
      <c r="B120" s="118" t="s">
        <v>53</v>
      </c>
      <c r="C120" s="119"/>
      <c r="D120" s="119"/>
      <c r="E120" s="120"/>
    </row>
    <row r="121" spans="1:5">
      <c r="B121" s="127" t="s">
        <v>54</v>
      </c>
      <c r="C121" s="125"/>
      <c r="D121" s="125"/>
      <c r="E121" s="126"/>
    </row>
    <row r="122" spans="1:5">
      <c r="B122" s="64" t="s">
        <v>55</v>
      </c>
      <c r="C122" s="122"/>
      <c r="D122" s="122"/>
      <c r="E122" s="123"/>
    </row>
    <row r="123" spans="1:5">
      <c r="B123" s="64" t="s">
        <v>56</v>
      </c>
      <c r="C123" s="122"/>
      <c r="D123" s="122"/>
      <c r="E123" s="123"/>
    </row>
    <row r="124" spans="1:5">
      <c r="B124" s="64" t="s">
        <v>57</v>
      </c>
      <c r="C124" s="122"/>
      <c r="D124" s="122"/>
      <c r="E124" s="123"/>
    </row>
    <row r="125" spans="1:5">
      <c r="B125" s="64" t="s">
        <v>58</v>
      </c>
      <c r="C125" s="122"/>
      <c r="D125" s="122"/>
      <c r="E125" s="123"/>
    </row>
    <row r="126" spans="1:5">
      <c r="B126" s="64" t="s">
        <v>59</v>
      </c>
      <c r="C126" s="122"/>
      <c r="D126" s="122"/>
      <c r="E126" s="123"/>
    </row>
    <row r="127" spans="1:5">
      <c r="B127" s="64" t="s">
        <v>60</v>
      </c>
      <c r="C127" s="122"/>
      <c r="D127" s="122"/>
      <c r="E127" s="123"/>
    </row>
    <row r="128" spans="1:5">
      <c r="B128" s="64" t="s">
        <v>61</v>
      </c>
      <c r="C128" s="122"/>
      <c r="D128" s="122"/>
      <c r="E128" s="123"/>
    </row>
    <row r="129" spans="1:5">
      <c r="B129" s="64" t="s">
        <v>62</v>
      </c>
      <c r="C129" s="122"/>
      <c r="D129" s="122"/>
      <c r="E129" s="123"/>
    </row>
    <row r="130" spans="1:5">
      <c r="B130" s="64" t="s">
        <v>63</v>
      </c>
      <c r="C130" s="122"/>
      <c r="D130" s="122"/>
      <c r="E130" s="123"/>
    </row>
    <row r="131" spans="1:5">
      <c r="B131" s="64" t="s">
        <v>64</v>
      </c>
      <c r="C131" s="122"/>
      <c r="D131" s="122"/>
      <c r="E131" s="123"/>
    </row>
    <row r="132" spans="1:5">
      <c r="B132" s="64" t="s">
        <v>65</v>
      </c>
      <c r="C132" s="122"/>
      <c r="D132" s="122"/>
      <c r="E132" s="123"/>
    </row>
    <row r="133" spans="1:5">
      <c r="B133" s="64" t="s">
        <v>66</v>
      </c>
      <c r="C133" s="122"/>
      <c r="D133" s="122"/>
      <c r="E133" s="123"/>
    </row>
    <row r="134" spans="1:5" ht="15.75">
      <c r="A134" s="26"/>
      <c r="B134" s="64" t="s">
        <v>67</v>
      </c>
      <c r="C134" s="122"/>
      <c r="D134" s="122"/>
      <c r="E134" s="123"/>
    </row>
    <row r="135" spans="1:5">
      <c r="B135" s="65" t="s">
        <v>68</v>
      </c>
      <c r="C135" s="122"/>
      <c r="D135" s="122"/>
      <c r="E135" s="123"/>
    </row>
    <row r="136" spans="1:5">
      <c r="B136" s="64" t="s">
        <v>69</v>
      </c>
      <c r="C136" s="122"/>
      <c r="D136" s="122"/>
      <c r="E136" s="123"/>
    </row>
    <row r="137" spans="1:5">
      <c r="B137" s="128" t="s">
        <v>44</v>
      </c>
      <c r="C137" s="122"/>
      <c r="D137" s="122"/>
      <c r="E137" s="123"/>
    </row>
    <row r="138" spans="1:5">
      <c r="B138" s="64"/>
      <c r="C138" s="122"/>
      <c r="D138" s="122"/>
      <c r="E138" s="123"/>
    </row>
    <row r="139" spans="1:5">
      <c r="B139" s="64"/>
      <c r="C139" s="122"/>
      <c r="D139" s="122"/>
      <c r="E139" s="123"/>
    </row>
    <row r="140" spans="1:5">
      <c r="B140" s="64"/>
      <c r="C140" s="122"/>
      <c r="D140" s="122"/>
      <c r="E140" s="123"/>
    </row>
    <row r="141" spans="1:5">
      <c r="B141" s="27"/>
      <c r="C141" s="28"/>
      <c r="D141" s="29"/>
      <c r="E141" s="28"/>
    </row>
    <row r="142" spans="1:5" s="30" customFormat="1">
      <c r="B142" s="108" t="s">
        <v>142</v>
      </c>
      <c r="C142" s="108"/>
      <c r="D142" s="108"/>
      <c r="E142" s="108"/>
    </row>
    <row r="145" spans="2:5" ht="14.25">
      <c r="C145" s="32" t="s">
        <v>6</v>
      </c>
      <c r="D145" s="33"/>
      <c r="E145" s="33"/>
    </row>
    <row r="146" spans="2:5" s="34" customFormat="1" ht="14.25">
      <c r="B146" s="35"/>
      <c r="C146" s="36"/>
      <c r="D146" s="37"/>
      <c r="E146" s="37"/>
    </row>
    <row r="147" spans="2:5" ht="14.25">
      <c r="C147" s="32" t="s">
        <v>7</v>
      </c>
      <c r="D147" s="33"/>
      <c r="E147" s="33"/>
    </row>
    <row r="148" spans="2:5">
      <c r="C148" s="38"/>
    </row>
    <row r="149" spans="2:5">
      <c r="C149" s="44" t="s">
        <v>8</v>
      </c>
      <c r="D149" s="39"/>
      <c r="E149" s="40"/>
    </row>
    <row r="150" spans="2:5">
      <c r="C150" s="45"/>
      <c r="D150" s="37"/>
      <c r="E150" s="41"/>
    </row>
    <row r="151" spans="2:5">
      <c r="C151" s="45"/>
      <c r="D151" s="37"/>
      <c r="E151" s="41"/>
    </row>
    <row r="152" spans="2:5">
      <c r="C152" s="45"/>
      <c r="D152" s="37"/>
      <c r="E152" s="41"/>
    </row>
    <row r="153" spans="2:5">
      <c r="C153" s="45"/>
      <c r="D153" s="37"/>
      <c r="E153" s="41"/>
    </row>
    <row r="154" spans="2:5">
      <c r="C154" s="45"/>
      <c r="D154" s="37"/>
      <c r="E154" s="41"/>
    </row>
    <row r="155" spans="2:5">
      <c r="C155" s="46"/>
      <c r="D155" s="42"/>
      <c r="E155" s="43"/>
    </row>
  </sheetData>
  <printOptions horizontalCentered="1" verticalCentered="1"/>
  <pageMargins left="0.23622047244094491" right="0.23622047244094491" top="0.35433070866141736" bottom="0.35433070866141736" header="0.31496062992125984" footer="0.31496062992125984"/>
  <pageSetup paperSize="9" scale="83" fitToHeight="3" orientation="landscape" r:id="rId1"/>
  <headerFooter>
    <oddHeader>&amp;L&amp;F - &amp;A&amp;RPage &amp;P sur &amp;N</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'1-Introduction'!$A$20:$A$21</xm:f>
          </x14:formula1>
          <xm:sqref>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81"/>
  <sheetViews>
    <sheetView showGridLines="0" tabSelected="1" topLeftCell="A7" zoomScale="85" zoomScaleNormal="85" workbookViewId="0">
      <selection activeCell="A7" sqref="A7"/>
    </sheetView>
  </sheetViews>
  <sheetFormatPr baseColWidth="10" defaultColWidth="0" defaultRowHeight="0" customHeight="1" zeroHeight="1"/>
  <cols>
    <col min="1" max="1" width="2.7109375" style="52" customWidth="1"/>
    <col min="2" max="2" width="57.28515625" style="11" customWidth="1"/>
    <col min="3" max="4" width="13.42578125" style="12" customWidth="1"/>
    <col min="5" max="6" width="13.42578125" style="11" customWidth="1"/>
    <col min="7" max="10" width="7.42578125" style="11" customWidth="1"/>
    <col min="11" max="11" width="13.42578125" style="11" customWidth="1"/>
    <col min="12" max="12" width="2.7109375" style="52" customWidth="1"/>
    <col min="13" max="14" width="0" style="11" hidden="1" customWidth="1"/>
    <col min="15" max="16384" width="11.5703125" style="11" hidden="1"/>
  </cols>
  <sheetData>
    <row r="1" spans="2:11" s="52" customFormat="1" ht="15.75" thickBot="1">
      <c r="C1" s="53"/>
      <c r="D1" s="53"/>
      <c r="K1" s="48" t="str">
        <f>'1-Introduction'!A1</f>
        <v>V1</v>
      </c>
    </row>
    <row r="2" spans="2:11" ht="15">
      <c r="B2" s="49" t="str">
        <f>'1-Introduction'!A2</f>
        <v>Systèmes de Télécommunications</v>
      </c>
      <c r="C2" s="18"/>
      <c r="D2" s="18"/>
      <c r="E2" s="18"/>
      <c r="F2" s="18"/>
      <c r="G2" s="18"/>
      <c r="H2" s="18"/>
      <c r="I2" s="18"/>
      <c r="J2" s="18"/>
      <c r="K2" s="19"/>
    </row>
    <row r="3" spans="2:11" ht="15.75" thickBot="1">
      <c r="B3" s="50" t="str">
        <f>'1-Introduction'!A3</f>
        <v>MAIRIE DE CERNAY</v>
      </c>
      <c r="C3" s="20"/>
      <c r="D3" s="20"/>
      <c r="E3" s="20"/>
      <c r="F3" s="20"/>
      <c r="G3" s="20"/>
      <c r="H3" s="20"/>
      <c r="I3" s="20"/>
      <c r="J3" s="20"/>
      <c r="K3" s="21"/>
    </row>
    <row r="4" spans="2:11" ht="15" customHeight="1" thickBot="1">
      <c r="B4" s="52"/>
      <c r="C4" s="53"/>
      <c r="D4" s="53"/>
      <c r="E4" s="52"/>
      <c r="F4" s="52"/>
      <c r="G4" s="52"/>
      <c r="H4" s="52"/>
      <c r="I4" s="52"/>
      <c r="J4" s="52"/>
      <c r="K4" s="52"/>
    </row>
    <row r="5" spans="2:11" ht="15">
      <c r="B5" s="16" t="s">
        <v>5</v>
      </c>
      <c r="C5" s="18"/>
      <c r="D5" s="18"/>
      <c r="E5" s="18"/>
      <c r="F5" s="18"/>
      <c r="G5" s="18"/>
      <c r="H5" s="18"/>
      <c r="I5" s="18"/>
      <c r="J5" s="18"/>
      <c r="K5" s="19"/>
    </row>
    <row r="6" spans="2:11" ht="15.75" thickBot="1">
      <c r="B6" s="17"/>
      <c r="C6" s="20"/>
      <c r="D6" s="20"/>
      <c r="E6" s="20"/>
      <c r="F6" s="20"/>
      <c r="G6" s="20"/>
      <c r="H6" s="20"/>
      <c r="I6" s="20"/>
      <c r="J6" s="20"/>
      <c r="K6" s="21"/>
    </row>
    <row r="7" spans="2:11" ht="15" customHeight="1">
      <c r="B7" s="52"/>
      <c r="C7" s="53"/>
      <c r="D7" s="53"/>
      <c r="E7" s="52"/>
      <c r="F7" s="52"/>
      <c r="G7" s="52"/>
      <c r="H7" s="52"/>
      <c r="I7" s="52"/>
      <c r="J7" s="52"/>
      <c r="K7" s="52"/>
    </row>
    <row r="8" spans="2:11" ht="14.25">
      <c r="B8" s="57" t="s">
        <v>10</v>
      </c>
      <c r="C8" s="58"/>
      <c r="D8" s="58"/>
      <c r="E8" s="59"/>
      <c r="F8" s="59"/>
      <c r="G8" s="59"/>
      <c r="H8" s="59"/>
      <c r="I8" s="59"/>
      <c r="J8" s="59"/>
      <c r="K8" s="60"/>
    </row>
    <row r="9" spans="2:11" ht="18">
      <c r="B9" s="113" t="s">
        <v>27</v>
      </c>
      <c r="C9" s="111"/>
      <c r="D9" s="111"/>
      <c r="E9" s="54"/>
      <c r="F9" s="54"/>
      <c r="G9" s="54"/>
      <c r="H9" s="54"/>
      <c r="I9" s="54"/>
      <c r="J9" s="54"/>
      <c r="K9" s="112"/>
    </row>
    <row r="10" spans="2:11" ht="18">
      <c r="B10" s="114" t="s">
        <v>28</v>
      </c>
      <c r="C10" s="61"/>
      <c r="D10" s="61"/>
      <c r="E10" s="62"/>
      <c r="F10" s="62"/>
      <c r="G10" s="62"/>
      <c r="H10" s="62"/>
      <c r="I10" s="62"/>
      <c r="J10" s="62"/>
      <c r="K10" s="63"/>
    </row>
    <row r="11" spans="2:11" ht="15" customHeight="1" thickBot="1">
      <c r="B11" s="52"/>
      <c r="C11" s="53"/>
      <c r="D11" s="53"/>
      <c r="E11" s="52"/>
      <c r="F11" s="52"/>
      <c r="G11" s="52"/>
      <c r="H11" s="52"/>
      <c r="I11" s="52"/>
      <c r="J11" s="52"/>
      <c r="K11" s="52"/>
    </row>
    <row r="12" spans="2:11" ht="15" customHeight="1" thickBot="1">
      <c r="B12" s="163" t="s">
        <v>139</v>
      </c>
      <c r="C12" s="163" t="s">
        <v>140</v>
      </c>
      <c r="D12" s="53"/>
      <c r="E12" s="52"/>
      <c r="F12" s="52"/>
      <c r="G12" s="52"/>
      <c r="H12" s="52"/>
      <c r="I12" s="52"/>
      <c r="J12" s="52"/>
      <c r="K12" s="52"/>
    </row>
    <row r="13" spans="2:11" ht="15" customHeight="1" thickBot="1">
      <c r="B13" s="173" t="s">
        <v>136</v>
      </c>
      <c r="C13" s="164">
        <f>IF(BPU!C10="oui",K45,0)</f>
        <v>0</v>
      </c>
      <c r="D13" s="53"/>
      <c r="E13" s="52"/>
      <c r="F13" s="52"/>
      <c r="G13" s="52"/>
      <c r="H13" s="52"/>
      <c r="I13" s="52"/>
      <c r="J13" s="52"/>
      <c r="K13" s="52"/>
    </row>
    <row r="14" spans="2:11" ht="15" customHeight="1" thickBot="1">
      <c r="B14" s="177" t="s">
        <v>135</v>
      </c>
      <c r="C14" s="164">
        <f>IF(BPU!C11="oui",K73,0)</f>
        <v>0</v>
      </c>
      <c r="D14" s="53"/>
      <c r="E14" s="52"/>
      <c r="F14" s="52"/>
      <c r="G14" s="52"/>
      <c r="H14" s="52"/>
      <c r="I14" s="52"/>
      <c r="J14" s="52"/>
      <c r="K14" s="52"/>
    </row>
    <row r="15" spans="2:11" ht="15" customHeight="1">
      <c r="B15" s="52"/>
      <c r="C15" s="53"/>
      <c r="D15" s="53"/>
      <c r="E15" s="52"/>
      <c r="F15" s="52"/>
      <c r="G15" s="52"/>
      <c r="H15" s="52"/>
      <c r="I15" s="52"/>
      <c r="J15" s="52"/>
      <c r="K15" s="52"/>
    </row>
    <row r="16" spans="2:11" ht="15" customHeight="1">
      <c r="B16" s="52"/>
      <c r="C16" s="53"/>
      <c r="D16" s="53"/>
      <c r="E16" s="52"/>
      <c r="F16" s="143" t="s">
        <v>71</v>
      </c>
      <c r="G16" s="144"/>
      <c r="H16" s="144"/>
      <c r="I16" s="144"/>
      <c r="J16" s="145"/>
      <c r="K16" s="52"/>
    </row>
    <row r="17" spans="1:12" s="13" customFormat="1" ht="45">
      <c r="A17" s="54"/>
      <c r="B17" s="107" t="s">
        <v>31</v>
      </c>
      <c r="C17" s="107" t="s">
        <v>9</v>
      </c>
      <c r="D17" s="107" t="s">
        <v>32</v>
      </c>
      <c r="E17" s="107" t="s">
        <v>72</v>
      </c>
      <c r="F17" s="146" t="s">
        <v>73</v>
      </c>
      <c r="G17" s="146" t="s">
        <v>74</v>
      </c>
      <c r="H17" s="146" t="s">
        <v>75</v>
      </c>
      <c r="I17" s="146" t="s">
        <v>207</v>
      </c>
      <c r="J17" s="146" t="s">
        <v>208</v>
      </c>
      <c r="K17" s="107" t="s">
        <v>76</v>
      </c>
      <c r="L17" s="54"/>
    </row>
    <row r="18" spans="1:12" s="13" customFormat="1" ht="14.25">
      <c r="A18" s="54"/>
      <c r="B18" s="54"/>
      <c r="C18" s="54"/>
      <c r="D18" s="54"/>
      <c r="E18" s="54"/>
      <c r="F18" s="54"/>
      <c r="G18" s="54"/>
      <c r="H18" s="54"/>
      <c r="I18" s="54"/>
      <c r="J18" s="54"/>
      <c r="K18" s="54"/>
      <c r="L18" s="54"/>
    </row>
    <row r="19" spans="1:12" ht="15">
      <c r="B19" s="165" t="s">
        <v>136</v>
      </c>
      <c r="C19" s="166"/>
      <c r="D19" s="166"/>
      <c r="E19" s="167"/>
      <c r="F19" s="167"/>
      <c r="G19" s="167"/>
      <c r="H19" s="167"/>
      <c r="I19" s="167"/>
      <c r="J19" s="167"/>
      <c r="K19" s="168"/>
    </row>
    <row r="20" spans="1:12" s="14" customFormat="1" ht="14.25">
      <c r="A20" s="55"/>
      <c r="B20" s="133" t="s">
        <v>35</v>
      </c>
      <c r="C20" s="134"/>
      <c r="D20" s="134"/>
      <c r="E20" s="134"/>
      <c r="F20" s="134"/>
      <c r="G20" s="134"/>
      <c r="H20" s="134"/>
      <c r="I20" s="134"/>
      <c r="J20" s="134"/>
      <c r="K20" s="135"/>
      <c r="L20" s="55"/>
    </row>
    <row r="21" spans="1:12" s="14" customFormat="1" ht="38.25">
      <c r="A21" s="55"/>
      <c r="B21" s="170" t="s">
        <v>195</v>
      </c>
      <c r="C21" s="137">
        <f>IF(BPU!$C$10="oui",VLOOKUP($B21,BPU!$B$15:$E$140,2,FALSE),0)</f>
        <v>0</v>
      </c>
      <c r="D21" s="137">
        <f>IF(BPU!$C$10="oui",VLOOKUP($B21,BPU!$B$15:$E$140,3,FALSE),0)</f>
        <v>0</v>
      </c>
      <c r="E21" s="137">
        <f>IF(BPU!$C$10="oui",VLOOKUP($B21,BPU!$B$15:$E$140,4,FALSE),0)</f>
        <v>0</v>
      </c>
      <c r="F21" s="136">
        <v>1</v>
      </c>
      <c r="G21" s="137"/>
      <c r="H21" s="137"/>
      <c r="I21" s="137"/>
      <c r="J21" s="137"/>
      <c r="K21" s="138">
        <f>E21*F21</f>
        <v>0</v>
      </c>
      <c r="L21" s="55"/>
    </row>
    <row r="22" spans="1:12" s="14" customFormat="1" ht="38.25">
      <c r="A22" s="55"/>
      <c r="B22" s="170" t="s">
        <v>192</v>
      </c>
      <c r="C22" s="137">
        <f>IF(BPU!$C$10="oui",VLOOKUP($B22,BPU!$B$15:$E$140,2,FALSE),0)</f>
        <v>0</v>
      </c>
      <c r="D22" s="137">
        <f>IF(BPU!$C$10="oui",VLOOKUP($B22,BPU!$B$15:$E$140,3,FALSE),0)</f>
        <v>0</v>
      </c>
      <c r="E22" s="137">
        <f>IF(BPU!$C$10="oui",VLOOKUP($B22,BPU!$B$15:$E$140,4,FALSE),0)</f>
        <v>0</v>
      </c>
      <c r="F22" s="136">
        <v>1</v>
      </c>
      <c r="G22" s="137"/>
      <c r="H22" s="137"/>
      <c r="I22" s="137"/>
      <c r="J22" s="137"/>
      <c r="K22" s="138">
        <f>E22*F22</f>
        <v>0</v>
      </c>
      <c r="L22" s="55"/>
    </row>
    <row r="23" spans="1:12" s="14" customFormat="1" ht="15">
      <c r="A23" s="55"/>
      <c r="B23" s="170" t="s">
        <v>196</v>
      </c>
      <c r="C23" s="137">
        <f>IF(BPU!$C$10="oui",VLOOKUP($B23,BPU!$B$15:$E$140,2,FALSE),0)</f>
        <v>0</v>
      </c>
      <c r="D23" s="137">
        <f>IF(BPU!$C$10="oui",VLOOKUP($B23,BPU!$B$15:$E$140,3,FALSE),0)</f>
        <v>0</v>
      </c>
      <c r="E23" s="137">
        <f>IF(BPU!$C$10="oui",VLOOKUP($B23,BPU!$B$15:$E$140,4,FALSE),0)</f>
        <v>0</v>
      </c>
      <c r="F23" s="136">
        <v>1</v>
      </c>
      <c r="G23" s="137"/>
      <c r="H23" s="137"/>
      <c r="I23" s="137"/>
      <c r="J23" s="137"/>
      <c r="K23" s="138">
        <f>E23*F23</f>
        <v>0</v>
      </c>
      <c r="L23" s="55"/>
    </row>
    <row r="24" spans="1:12" s="14" customFormat="1" ht="15">
      <c r="A24" s="55"/>
      <c r="B24" s="170" t="s">
        <v>187</v>
      </c>
      <c r="C24" s="137">
        <f>IF(BPU!$C$10="oui",VLOOKUP($B24,BPU!$B$15:$E$140,2,FALSE),0)</f>
        <v>0</v>
      </c>
      <c r="D24" s="137">
        <f>IF(BPU!$C$10="oui",VLOOKUP($B24,BPU!$B$15:$E$140,3,FALSE),0)</f>
        <v>0</v>
      </c>
      <c r="E24" s="137">
        <f>IF(BPU!$C$10="oui",VLOOKUP($B24,BPU!$B$15:$E$140,4,FALSE),0)</f>
        <v>0</v>
      </c>
      <c r="F24" s="136">
        <v>4</v>
      </c>
      <c r="G24" s="137"/>
      <c r="H24" s="137"/>
      <c r="I24" s="137"/>
      <c r="J24" s="137"/>
      <c r="K24" s="138">
        <f>E24*F24</f>
        <v>0</v>
      </c>
      <c r="L24" s="55"/>
    </row>
    <row r="25" spans="1:12" s="14" customFormat="1" ht="14.25">
      <c r="A25" s="55"/>
      <c r="B25" s="139" t="s">
        <v>70</v>
      </c>
      <c r="C25" s="134"/>
      <c r="D25" s="134"/>
      <c r="E25" s="134"/>
      <c r="F25" s="140"/>
      <c r="G25" s="140"/>
      <c r="H25" s="140"/>
      <c r="I25" s="140"/>
      <c r="J25" s="140"/>
      <c r="K25" s="135"/>
      <c r="L25" s="55"/>
    </row>
    <row r="26" spans="1:12" s="14" customFormat="1" ht="25.5">
      <c r="A26" s="55"/>
      <c r="B26" s="171" t="s">
        <v>175</v>
      </c>
      <c r="C26" s="137">
        <f>IF(BPU!$C$10="oui",VLOOKUP($B26,BPU!$B$15:$E$140,2,FALSE),0)</f>
        <v>0</v>
      </c>
      <c r="D26" s="137">
        <f>IF(BPU!$C$10="oui",VLOOKUP($B26,BPU!$B$15:$E$140,3,FALSE),0)</f>
        <v>0</v>
      </c>
      <c r="E26" s="137">
        <f>IF(BPU!$C$10="oui",VLOOKUP($B26,BPU!$B$15:$E$140,4,FALSE),0)</f>
        <v>0</v>
      </c>
      <c r="F26" s="141">
        <v>2</v>
      </c>
      <c r="G26" s="137"/>
      <c r="H26" s="137"/>
      <c r="I26" s="137"/>
      <c r="J26" s="142"/>
      <c r="K26" s="138">
        <f>E26*F26</f>
        <v>0</v>
      </c>
      <c r="L26" s="55"/>
    </row>
    <row r="27" spans="1:12" s="14" customFormat="1" ht="15">
      <c r="A27" s="55"/>
      <c r="B27" s="171" t="s">
        <v>197</v>
      </c>
      <c r="C27" s="137">
        <f>IF(BPU!$C$10="oui",VLOOKUP($B27,BPU!$B$15:$E$140,2,FALSE),0)</f>
        <v>0</v>
      </c>
      <c r="D27" s="137">
        <f>IF(BPU!$C$10="oui",VLOOKUP($B27,BPU!$B$15:$E$140,3,FALSE),0)</f>
        <v>0</v>
      </c>
      <c r="E27" s="137">
        <f>IF(BPU!$C$10="oui",VLOOKUP($B27,BPU!$B$15:$E$140,4,FALSE),0)</f>
        <v>0</v>
      </c>
      <c r="F27" s="141">
        <v>2</v>
      </c>
      <c r="G27" s="137"/>
      <c r="H27" s="137"/>
      <c r="I27" s="137"/>
      <c r="J27" s="142"/>
      <c r="K27" s="138">
        <f>E27*F27</f>
        <v>0</v>
      </c>
      <c r="L27" s="55"/>
    </row>
    <row r="28" spans="1:12" s="14" customFormat="1" ht="25.5">
      <c r="A28" s="55"/>
      <c r="B28" s="171" t="s">
        <v>176</v>
      </c>
      <c r="C28" s="137">
        <f>IF(BPU!$C$10="oui",VLOOKUP($B28,BPU!$B$15:$E$140,2,FALSE),0)</f>
        <v>0</v>
      </c>
      <c r="D28" s="137">
        <f>IF(BPU!$C$10="oui",VLOOKUP($B28,BPU!$B$15:$E$140,3,FALSE),0)</f>
        <v>0</v>
      </c>
      <c r="E28" s="137">
        <f>IF(BPU!$C$10="oui",VLOOKUP($B28,BPU!$B$15:$E$140,4,FALSE),0)</f>
        <v>0</v>
      </c>
      <c r="F28" s="141">
        <v>5</v>
      </c>
      <c r="G28" s="137"/>
      <c r="H28" s="137"/>
      <c r="I28" s="137"/>
      <c r="J28" s="142"/>
      <c r="K28" s="138">
        <f>E28*F28</f>
        <v>0</v>
      </c>
      <c r="L28" s="55"/>
    </row>
    <row r="29" spans="1:12" s="14" customFormat="1" ht="25.5">
      <c r="A29" s="55"/>
      <c r="B29" s="171" t="s">
        <v>177</v>
      </c>
      <c r="C29" s="137">
        <f>IF(BPU!$C$10="oui",VLOOKUP($B29,BPU!$B$15:$E$140,2,FALSE),0)</f>
        <v>0</v>
      </c>
      <c r="D29" s="137">
        <f>IF(BPU!$C$10="oui",VLOOKUP($B29,BPU!$B$15:$E$140,3,FALSE),0)</f>
        <v>0</v>
      </c>
      <c r="E29" s="137">
        <f>IF(BPU!$C$10="oui",VLOOKUP($B29,BPU!$B$15:$E$140,4,FALSE),0)</f>
        <v>0</v>
      </c>
      <c r="F29" s="141">
        <v>20</v>
      </c>
      <c r="G29" s="137"/>
      <c r="H29" s="137"/>
      <c r="I29" s="137"/>
      <c r="J29" s="142"/>
      <c r="K29" s="138">
        <f>E29*F29</f>
        <v>0</v>
      </c>
      <c r="L29" s="55"/>
    </row>
    <row r="30" spans="1:12" s="14" customFormat="1" ht="25.5">
      <c r="A30" s="55"/>
      <c r="B30" s="171" t="s">
        <v>173</v>
      </c>
      <c r="C30" s="137">
        <f>IF(BPU!$C$10="oui",VLOOKUP($B30,BPU!$B$15:$E$140,2,FALSE),0)</f>
        <v>0</v>
      </c>
      <c r="D30" s="137">
        <f>IF(BPU!$C$10="oui",VLOOKUP($B30,BPU!$B$15:$E$140,3,FALSE),0)</f>
        <v>0</v>
      </c>
      <c r="E30" s="137">
        <f>IF(BPU!$C$10="oui",VLOOKUP($B30,BPU!$B$15:$E$140,4,FALSE),0)</f>
        <v>0</v>
      </c>
      <c r="F30" s="141">
        <v>7</v>
      </c>
      <c r="G30" s="137"/>
      <c r="H30" s="137"/>
      <c r="I30" s="137"/>
      <c r="J30" s="142"/>
      <c r="K30" s="138">
        <f>E30*F30</f>
        <v>0</v>
      </c>
      <c r="L30" s="55"/>
    </row>
    <row r="31" spans="1:12" s="14" customFormat="1" ht="14.25">
      <c r="A31" s="55"/>
      <c r="B31" s="139" t="s">
        <v>141</v>
      </c>
      <c r="C31" s="134"/>
      <c r="D31" s="134"/>
      <c r="E31" s="134"/>
      <c r="F31" s="140"/>
      <c r="G31" s="140"/>
      <c r="H31" s="140"/>
      <c r="I31" s="140"/>
      <c r="J31" s="140"/>
      <c r="K31" s="135"/>
      <c r="L31" s="55"/>
    </row>
    <row r="32" spans="1:12" s="14" customFormat="1" ht="25.5">
      <c r="A32" s="55"/>
      <c r="B32" s="171" t="s">
        <v>201</v>
      </c>
      <c r="C32" s="137">
        <f>IF(BPU!$C$10="oui",VLOOKUP($B32,BPU!$B$15:$E$140,2,FALSE),0)</f>
        <v>0</v>
      </c>
      <c r="D32" s="137">
        <f>IF(BPU!$C$10="oui",VLOOKUP($B32,BPU!$B$15:$E$140,3,FALSE),0)</f>
        <v>0</v>
      </c>
      <c r="E32" s="137">
        <f>IF(BPU!$C$10="oui",VLOOKUP($B32,BPU!$B$15:$E$140,4,FALSE),0)</f>
        <v>0</v>
      </c>
      <c r="F32" s="141">
        <v>1</v>
      </c>
      <c r="G32" s="137"/>
      <c r="H32" s="137"/>
      <c r="I32" s="137"/>
      <c r="J32" s="142"/>
      <c r="K32" s="138">
        <f>E32*F32</f>
        <v>0</v>
      </c>
      <c r="L32" s="55"/>
    </row>
    <row r="33" spans="1:12" s="14" customFormat="1" ht="25.5">
      <c r="A33" s="55"/>
      <c r="B33" s="171" t="s">
        <v>202</v>
      </c>
      <c r="C33" s="137">
        <f>IF(BPU!$C$10="oui",VLOOKUP($B33,BPU!$B$15:$E$140,2,FALSE),0)</f>
        <v>0</v>
      </c>
      <c r="D33" s="137">
        <f>IF(BPU!$C$10="oui",VLOOKUP($B33,BPU!$B$15:$E$140,3,FALSE),0)</f>
        <v>0</v>
      </c>
      <c r="E33" s="137">
        <f>IF(BPU!$C$10="oui",VLOOKUP($B33,BPU!$B$15:$E$140,4,FALSE),0)</f>
        <v>0</v>
      </c>
      <c r="F33" s="141">
        <v>1</v>
      </c>
      <c r="G33" s="137"/>
      <c r="H33" s="137"/>
      <c r="I33" s="137"/>
      <c r="J33" s="142"/>
      <c r="K33" s="138">
        <f>E33*F33</f>
        <v>0</v>
      </c>
      <c r="L33" s="55"/>
    </row>
    <row r="34" spans="1:12" s="14" customFormat="1" ht="15">
      <c r="A34" s="55"/>
      <c r="B34" s="171" t="s">
        <v>129</v>
      </c>
      <c r="C34" s="137">
        <f>IF(BPU!$C$10="oui",VLOOKUP($B34,BPU!$B$15:$E$140,2,FALSE),0)</f>
        <v>0</v>
      </c>
      <c r="D34" s="137">
        <f>IF(BPU!$C$10="oui",VLOOKUP($B34,BPU!$B$15:$E$140,3,FALSE),0)</f>
        <v>0</v>
      </c>
      <c r="E34" s="137">
        <f>IF(BPU!$C$10="oui",VLOOKUP($B34,BPU!$B$15:$E$140,4,FALSE),0)</f>
        <v>0</v>
      </c>
      <c r="F34" s="141">
        <v>1</v>
      </c>
      <c r="G34" s="142"/>
      <c r="H34" s="142"/>
      <c r="I34" s="142"/>
      <c r="J34" s="142"/>
      <c r="K34" s="138">
        <f>E34*F34</f>
        <v>0</v>
      </c>
      <c r="L34" s="55"/>
    </row>
    <row r="35" spans="1:12" s="14" customFormat="1" ht="15">
      <c r="A35" s="55"/>
      <c r="B35" s="171" t="s">
        <v>132</v>
      </c>
      <c r="C35" s="137">
        <f>IF(BPU!$C$10="oui",VLOOKUP($B35,BPU!$B$15:$E$140,2,FALSE),0)</f>
        <v>0</v>
      </c>
      <c r="D35" s="137">
        <f>IF(BPU!$C$10="oui",VLOOKUP($B35,BPU!$B$15:$E$140,3,FALSE),0)</f>
        <v>0</v>
      </c>
      <c r="E35" s="137">
        <f>IF(BPU!$C$10="oui",VLOOKUP($B35,BPU!$B$15:$E$140,4,FALSE),0)</f>
        <v>0</v>
      </c>
      <c r="F35" s="141">
        <v>1</v>
      </c>
      <c r="G35" s="142"/>
      <c r="H35" s="142"/>
      <c r="I35" s="142"/>
      <c r="J35" s="142"/>
      <c r="K35" s="138">
        <f>E35*F35</f>
        <v>0</v>
      </c>
      <c r="L35" s="55"/>
    </row>
    <row r="36" spans="1:12" s="14" customFormat="1" ht="14.25">
      <c r="A36" s="55"/>
      <c r="B36" s="139" t="s">
        <v>47</v>
      </c>
      <c r="C36" s="134"/>
      <c r="D36" s="134"/>
      <c r="E36" s="134"/>
      <c r="F36" s="140"/>
      <c r="G36" s="140"/>
      <c r="H36" s="140"/>
      <c r="I36" s="140"/>
      <c r="J36" s="140"/>
      <c r="K36" s="135"/>
      <c r="L36" s="55"/>
    </row>
    <row r="37" spans="1:12" s="14" customFormat="1" ht="25.5">
      <c r="A37" s="55"/>
      <c r="B37" s="171" t="s">
        <v>149</v>
      </c>
      <c r="C37" s="137">
        <f>IF(BPU!$C$10="oui",VLOOKUP($B37,BPU!$B$15:$E$140,2,FALSE),0)</f>
        <v>0</v>
      </c>
      <c r="D37" s="137">
        <f>IF(BPU!$C$10="oui",VLOOKUP($B37,BPU!$B$15:$E$140,3,FALSE),0)</f>
        <v>0</v>
      </c>
      <c r="E37" s="137">
        <f>IF(BPU!$C$10="oui",VLOOKUP($B37,BPU!$B$15:$E$140,4,FALSE),0)</f>
        <v>0</v>
      </c>
      <c r="F37" s="141">
        <v>1</v>
      </c>
      <c r="G37" s="137"/>
      <c r="H37" s="137"/>
      <c r="I37" s="137"/>
      <c r="J37" s="142"/>
      <c r="K37" s="138">
        <f>E37*F37</f>
        <v>0</v>
      </c>
      <c r="L37" s="55"/>
    </row>
    <row r="38" spans="1:12" s="14" customFormat="1" ht="14.25">
      <c r="A38" s="55"/>
      <c r="B38" s="139" t="s">
        <v>48</v>
      </c>
      <c r="C38" s="134"/>
      <c r="D38" s="134"/>
      <c r="E38" s="134"/>
      <c r="F38" s="140"/>
      <c r="G38" s="140"/>
      <c r="H38" s="140"/>
      <c r="I38" s="140"/>
      <c r="J38" s="140"/>
      <c r="K38" s="135"/>
      <c r="L38" s="55"/>
    </row>
    <row r="39" spans="1:12" s="14" customFormat="1" ht="38.25">
      <c r="A39" s="55"/>
      <c r="B39" s="171" t="s">
        <v>190</v>
      </c>
      <c r="C39" s="137">
        <f>IF(BPU!$C$10="oui",VLOOKUP($B39,BPU!$B$15:$E$140,2,FALSE),0)</f>
        <v>0</v>
      </c>
      <c r="D39" s="137">
        <f>IF(BPU!$C$10="oui",VLOOKUP($B39,BPU!$B$15:$E$140,3,FALSE),0)</f>
        <v>0</v>
      </c>
      <c r="E39" s="137">
        <f>IF(BPU!$C$10="oui",VLOOKUP($B39,BPU!$B$15:$E$140,4,FALSE),0)</f>
        <v>0</v>
      </c>
      <c r="F39" s="141">
        <v>30</v>
      </c>
      <c r="G39" s="137"/>
      <c r="H39" s="137"/>
      <c r="I39" s="137"/>
      <c r="J39" s="142"/>
      <c r="K39" s="138">
        <f>E39*F39</f>
        <v>0</v>
      </c>
      <c r="L39" s="55"/>
    </row>
    <row r="40" spans="1:12" s="14" customFormat="1" ht="14.25">
      <c r="A40" s="55"/>
      <c r="B40" s="139" t="s">
        <v>36</v>
      </c>
      <c r="C40" s="134"/>
      <c r="D40" s="134"/>
      <c r="E40" s="134"/>
      <c r="F40" s="140"/>
      <c r="G40" s="140"/>
      <c r="H40" s="140"/>
      <c r="I40" s="140"/>
      <c r="J40" s="140"/>
      <c r="K40" s="135"/>
      <c r="L40" s="55"/>
    </row>
    <row r="41" spans="1:12" s="14" customFormat="1" ht="25.5">
      <c r="A41" s="55"/>
      <c r="B41" s="172" t="s">
        <v>198</v>
      </c>
      <c r="C41" s="137">
        <f>IF(BPU!$C$10="oui",VLOOKUP($B41,BPU!$B$15:$E$140,2,FALSE),0)</f>
        <v>0</v>
      </c>
      <c r="D41" s="137">
        <f>IF(BPU!$C$10="oui",VLOOKUP($B41,BPU!$B$15:$E$140,3,FALSE),0)</f>
        <v>0</v>
      </c>
      <c r="E41" s="137">
        <f>IF(BPU!$C$10="oui",VLOOKUP($B41,BPU!$B$15:$E$140,4,FALSE),0)</f>
        <v>0</v>
      </c>
      <c r="F41" s="141">
        <v>4</v>
      </c>
      <c r="G41" s="142">
        <v>1</v>
      </c>
      <c r="H41" s="142">
        <v>1</v>
      </c>
      <c r="I41" s="142">
        <v>1</v>
      </c>
      <c r="J41" s="142">
        <v>1</v>
      </c>
      <c r="K41" s="138">
        <f t="shared" ref="K41:K44" si="0">E41*F41</f>
        <v>0</v>
      </c>
      <c r="L41" s="55"/>
    </row>
    <row r="42" spans="1:12" s="14" customFormat="1" ht="25.5">
      <c r="A42" s="55"/>
      <c r="B42" s="172" t="s">
        <v>203</v>
      </c>
      <c r="C42" s="137">
        <f>IF(BPU!$C$10="oui",VLOOKUP($B42,BPU!$B$15:$E$140,2,FALSE),0)</f>
        <v>0</v>
      </c>
      <c r="D42" s="137">
        <f>IF(BPU!$C$10="oui",VLOOKUP($B42,BPU!$B$15:$E$140,3,FALSE),0)</f>
        <v>0</v>
      </c>
      <c r="E42" s="137">
        <f>IF(BPU!$C$10="oui",VLOOKUP($B42,BPU!$B$15:$E$140,4,FALSE),0)</f>
        <v>0</v>
      </c>
      <c r="F42" s="141">
        <v>4</v>
      </c>
      <c r="G42" s="142">
        <v>1</v>
      </c>
      <c r="H42" s="142">
        <v>1</v>
      </c>
      <c r="I42" s="142">
        <v>1</v>
      </c>
      <c r="J42" s="142">
        <v>1</v>
      </c>
      <c r="K42" s="138">
        <f t="shared" si="0"/>
        <v>0</v>
      </c>
      <c r="L42" s="55"/>
    </row>
    <row r="43" spans="1:12" s="14" customFormat="1" ht="25.5">
      <c r="A43" s="55"/>
      <c r="B43" s="172" t="s">
        <v>40</v>
      </c>
      <c r="C43" s="137">
        <f>IF(BPU!$C$10="oui",VLOOKUP($B43,BPU!$B$15:$E$140,2,FALSE),0)</f>
        <v>0</v>
      </c>
      <c r="D43" s="137">
        <f>IF(BPU!$C$10="oui",VLOOKUP($B43,BPU!$B$15:$E$140,3,FALSE),0)</f>
        <v>0</v>
      </c>
      <c r="E43" s="137">
        <f>IF(BPU!$C$10="oui",VLOOKUP($B43,BPU!$B$15:$E$140,4,FALSE),0)</f>
        <v>0</v>
      </c>
      <c r="F43" s="141">
        <v>4</v>
      </c>
      <c r="G43" s="142">
        <v>1</v>
      </c>
      <c r="H43" s="142">
        <v>1</v>
      </c>
      <c r="I43" s="142">
        <v>1</v>
      </c>
      <c r="J43" s="142">
        <v>1</v>
      </c>
      <c r="K43" s="138">
        <f t="shared" si="0"/>
        <v>0</v>
      </c>
      <c r="L43" s="55"/>
    </row>
    <row r="44" spans="1:12" s="14" customFormat="1" ht="25.5">
      <c r="A44" s="55"/>
      <c r="B44" s="172" t="s">
        <v>41</v>
      </c>
      <c r="C44" s="137">
        <f>IF(BPU!$C$10="oui",VLOOKUP($B44,BPU!$B$15:$E$140,2,FALSE),0)</f>
        <v>0</v>
      </c>
      <c r="D44" s="137">
        <f>IF(BPU!$C$10="oui",VLOOKUP($B44,BPU!$B$15:$E$140,3,FALSE),0)</f>
        <v>0</v>
      </c>
      <c r="E44" s="137">
        <f>IF(BPU!$C$10="oui",VLOOKUP($B44,BPU!$B$15:$E$140,4,FALSE),0)</f>
        <v>0</v>
      </c>
      <c r="F44" s="141">
        <v>4</v>
      </c>
      <c r="G44" s="142">
        <v>1</v>
      </c>
      <c r="H44" s="142">
        <v>1</v>
      </c>
      <c r="I44" s="142">
        <v>1</v>
      </c>
      <c r="J44" s="142">
        <v>1</v>
      </c>
      <c r="K44" s="138">
        <f t="shared" si="0"/>
        <v>0</v>
      </c>
      <c r="L44" s="55"/>
    </row>
    <row r="45" spans="1:12" s="14" customFormat="1" ht="15">
      <c r="A45" s="55"/>
      <c r="B45" s="15" t="s">
        <v>29</v>
      </c>
      <c r="C45" s="109"/>
      <c r="D45" s="109"/>
      <c r="E45" s="109"/>
      <c r="F45" s="110"/>
      <c r="G45" s="147"/>
      <c r="H45" s="147"/>
      <c r="I45" s="147"/>
      <c r="J45" s="147"/>
      <c r="K45" s="148">
        <f>SUM(K21:K44)</f>
        <v>0</v>
      </c>
      <c r="L45" s="55"/>
    </row>
    <row r="46" spans="1:12" s="13" customFormat="1" ht="14.25">
      <c r="A46" s="54"/>
      <c r="B46" s="54"/>
      <c r="C46" s="54"/>
      <c r="D46" s="54"/>
      <c r="E46" s="54"/>
      <c r="F46" s="54"/>
      <c r="G46" s="54"/>
      <c r="H46" s="54"/>
      <c r="I46" s="54"/>
      <c r="J46" s="54"/>
      <c r="K46" s="54"/>
      <c r="L46" s="54"/>
    </row>
    <row r="47" spans="1:12" ht="15">
      <c r="B47" s="165" t="s">
        <v>135</v>
      </c>
      <c r="C47" s="166"/>
      <c r="D47" s="166"/>
      <c r="E47" s="167"/>
      <c r="F47" s="167"/>
      <c r="G47" s="167"/>
      <c r="H47" s="167"/>
      <c r="I47" s="167"/>
      <c r="J47" s="167"/>
      <c r="K47" s="168"/>
    </row>
    <row r="48" spans="1:12" s="14" customFormat="1" ht="14.25">
      <c r="A48" s="55"/>
      <c r="B48" s="133" t="s">
        <v>35</v>
      </c>
      <c r="C48" s="134"/>
      <c r="D48" s="134"/>
      <c r="E48" s="134"/>
      <c r="F48" s="134"/>
      <c r="G48" s="134"/>
      <c r="H48" s="134"/>
      <c r="I48" s="134"/>
      <c r="J48" s="134"/>
      <c r="K48" s="135"/>
      <c r="L48" s="55"/>
    </row>
    <row r="49" spans="1:12" s="14" customFormat="1" ht="38.25">
      <c r="A49" s="55"/>
      <c r="B49" s="174" t="s">
        <v>194</v>
      </c>
      <c r="C49" s="137">
        <f>IF(BPU!$C$11="oui",VLOOKUP($B49,BPU!$B$15:$E$140,2,FALSE),0)</f>
        <v>0</v>
      </c>
      <c r="D49" s="137">
        <f>IF(BPU!$C$11="oui",VLOOKUP($B49,BPU!$B$15:$E$140,3,FALSE),0)</f>
        <v>0</v>
      </c>
      <c r="E49" s="137">
        <f>IF(BPU!$C$11="oui",VLOOKUP($B49,BPU!$B$15:$E$140,4,FALSE),0)</f>
        <v>0</v>
      </c>
      <c r="F49" s="136">
        <v>1</v>
      </c>
      <c r="G49" s="137"/>
      <c r="H49" s="137"/>
      <c r="I49" s="137"/>
      <c r="J49" s="137"/>
      <c r="K49" s="138">
        <f>E49*F49</f>
        <v>0</v>
      </c>
      <c r="L49" s="55"/>
    </row>
    <row r="50" spans="1:12" s="14" customFormat="1" ht="38.25">
      <c r="A50" s="55"/>
      <c r="B50" s="174" t="s">
        <v>193</v>
      </c>
      <c r="C50" s="137">
        <f>IF(BPU!$C$11="oui",VLOOKUP($B50,BPU!$B$15:$E$140,2,FALSE),0)</f>
        <v>0</v>
      </c>
      <c r="D50" s="137">
        <f>IF(BPU!$C$11="oui",VLOOKUP($B50,BPU!$B$15:$E$140,3,FALSE),0)</f>
        <v>0</v>
      </c>
      <c r="E50" s="137">
        <f>IF(BPU!$C$11="oui",VLOOKUP($B50,BPU!$B$15:$E$140,4,FALSE),0)</f>
        <v>0</v>
      </c>
      <c r="F50" s="136">
        <v>1</v>
      </c>
      <c r="G50" s="137"/>
      <c r="H50" s="137"/>
      <c r="I50" s="137"/>
      <c r="J50" s="137"/>
      <c r="K50" s="138">
        <f>E50*F50</f>
        <v>0</v>
      </c>
      <c r="L50" s="55"/>
    </row>
    <row r="51" spans="1:12" s="14" customFormat="1" ht="15">
      <c r="A51" s="55"/>
      <c r="B51" s="174" t="s">
        <v>196</v>
      </c>
      <c r="C51" s="137">
        <f>IF(BPU!$C$11="oui",VLOOKUP($B51,BPU!$B$15:$E$140,2,FALSE),0)</f>
        <v>0</v>
      </c>
      <c r="D51" s="137">
        <f>IF(BPU!$C$11="oui",VLOOKUP($B51,BPU!$B$15:$E$140,3,FALSE),0)</f>
        <v>0</v>
      </c>
      <c r="E51" s="137">
        <f>IF(BPU!$C$11="oui",VLOOKUP($B51,BPU!$B$15:$E$140,4,FALSE),0)</f>
        <v>0</v>
      </c>
      <c r="F51" s="136">
        <v>1</v>
      </c>
      <c r="G51" s="137"/>
      <c r="H51" s="137"/>
      <c r="I51" s="137"/>
      <c r="J51" s="137"/>
      <c r="K51" s="138">
        <f>E51*F51</f>
        <v>0</v>
      </c>
      <c r="L51" s="55"/>
    </row>
    <row r="52" spans="1:12" s="14" customFormat="1" ht="15">
      <c r="A52" s="55"/>
      <c r="B52" s="174" t="s">
        <v>187</v>
      </c>
      <c r="C52" s="137">
        <f>IF(BPU!$C$11="oui",VLOOKUP($B52,BPU!$B$15:$E$140,2,FALSE),0)</f>
        <v>0</v>
      </c>
      <c r="D52" s="137">
        <f>IF(BPU!$C$11="oui",VLOOKUP($B52,BPU!$B$15:$E$140,3,FALSE),0)</f>
        <v>0</v>
      </c>
      <c r="E52" s="137">
        <f>IF(BPU!$C$11="oui",VLOOKUP($B52,BPU!$B$15:$E$140,4,FALSE),0)</f>
        <v>0</v>
      </c>
      <c r="F52" s="136">
        <v>6</v>
      </c>
      <c r="G52" s="137"/>
      <c r="H52" s="137"/>
      <c r="I52" s="137"/>
      <c r="J52" s="137"/>
      <c r="K52" s="138">
        <f>E52*F52</f>
        <v>0</v>
      </c>
      <c r="L52" s="55"/>
    </row>
    <row r="53" spans="1:12" s="14" customFormat="1" ht="14.25">
      <c r="A53" s="55"/>
      <c r="B53" s="139" t="s">
        <v>70</v>
      </c>
      <c r="C53" s="134"/>
      <c r="D53" s="134"/>
      <c r="E53" s="134"/>
      <c r="F53" s="140"/>
      <c r="G53" s="140"/>
      <c r="H53" s="140"/>
      <c r="I53" s="140"/>
      <c r="J53" s="140"/>
      <c r="K53" s="135"/>
      <c r="L53" s="55"/>
    </row>
    <row r="54" spans="1:12" s="14" customFormat="1" ht="25.5">
      <c r="A54" s="55"/>
      <c r="B54" s="175" t="s">
        <v>175</v>
      </c>
      <c r="C54" s="137">
        <f>IF(BPU!$C$11="oui",VLOOKUP($B54,BPU!$B$15:$E$140,2,FALSE),0)</f>
        <v>0</v>
      </c>
      <c r="D54" s="137">
        <f>IF(BPU!$C$11="oui",VLOOKUP($B54,BPU!$B$15:$E$140,3,FALSE),0)</f>
        <v>0</v>
      </c>
      <c r="E54" s="137">
        <f>IF(BPU!$C$11="oui",VLOOKUP($B54,BPU!$B$15:$E$140,4,FALSE),0)</f>
        <v>0</v>
      </c>
      <c r="F54" s="141">
        <v>2</v>
      </c>
      <c r="G54" s="137"/>
      <c r="H54" s="137"/>
      <c r="I54" s="137"/>
      <c r="J54" s="142"/>
      <c r="K54" s="138">
        <f>E54*F54</f>
        <v>0</v>
      </c>
      <c r="L54" s="55"/>
    </row>
    <row r="55" spans="1:12" s="14" customFormat="1" ht="15">
      <c r="A55" s="55"/>
      <c r="B55" s="175" t="s">
        <v>197</v>
      </c>
      <c r="C55" s="137">
        <f>IF(BPU!$C$11="oui",VLOOKUP($B55,BPU!$B$15:$E$140,2,FALSE),0)</f>
        <v>0</v>
      </c>
      <c r="D55" s="137">
        <f>IF(BPU!$C$11="oui",VLOOKUP($B55,BPU!$B$15:$E$140,3,FALSE),0)</f>
        <v>0</v>
      </c>
      <c r="E55" s="137">
        <f>IF(BPU!$C$11="oui",VLOOKUP($B55,BPU!$B$15:$E$140,4,FALSE),0)</f>
        <v>0</v>
      </c>
      <c r="F55" s="141">
        <v>2</v>
      </c>
      <c r="G55" s="137"/>
      <c r="H55" s="137"/>
      <c r="I55" s="137"/>
      <c r="J55" s="142"/>
      <c r="K55" s="138">
        <f>E55*F55</f>
        <v>0</v>
      </c>
      <c r="L55" s="55"/>
    </row>
    <row r="56" spans="1:12" s="14" customFormat="1" ht="25.5">
      <c r="A56" s="55"/>
      <c r="B56" s="175" t="s">
        <v>176</v>
      </c>
      <c r="C56" s="137">
        <f>IF(BPU!$C$11="oui",VLOOKUP($B56,BPU!$B$15:$E$140,2,FALSE),0)</f>
        <v>0</v>
      </c>
      <c r="D56" s="137">
        <f>IF(BPU!$C$11="oui",VLOOKUP($B56,BPU!$B$15:$E$140,3,FALSE),0)</f>
        <v>0</v>
      </c>
      <c r="E56" s="137">
        <f>IF(BPU!$C$11="oui",VLOOKUP($B56,BPU!$B$15:$E$140,4,FALSE),0)</f>
        <v>0</v>
      </c>
      <c r="F56" s="141">
        <v>5</v>
      </c>
      <c r="G56" s="137"/>
      <c r="H56" s="137"/>
      <c r="I56" s="137"/>
      <c r="J56" s="142"/>
      <c r="K56" s="138">
        <f>E56*F56</f>
        <v>0</v>
      </c>
      <c r="L56" s="55"/>
    </row>
    <row r="57" spans="1:12" s="14" customFormat="1" ht="25.5">
      <c r="A57" s="55"/>
      <c r="B57" s="175" t="s">
        <v>177</v>
      </c>
      <c r="C57" s="137">
        <f>IF(BPU!$C$11="oui",VLOOKUP($B57,BPU!$B$15:$E$140,2,FALSE),0)</f>
        <v>0</v>
      </c>
      <c r="D57" s="137">
        <f>IF(BPU!$C$11="oui",VLOOKUP($B57,BPU!$B$15:$E$140,3,FALSE),0)</f>
        <v>0</v>
      </c>
      <c r="E57" s="137">
        <f>IF(BPU!$C$11="oui",VLOOKUP($B57,BPU!$B$15:$E$140,4,FALSE),0)</f>
        <v>0</v>
      </c>
      <c r="F57" s="141">
        <v>40</v>
      </c>
      <c r="G57" s="137"/>
      <c r="H57" s="137"/>
      <c r="I57" s="137"/>
      <c r="J57" s="142"/>
      <c r="K57" s="138">
        <f>E57*F57</f>
        <v>0</v>
      </c>
      <c r="L57" s="55"/>
    </row>
    <row r="58" spans="1:12" s="14" customFormat="1" ht="25.5">
      <c r="A58" s="55"/>
      <c r="B58" s="175" t="s">
        <v>173</v>
      </c>
      <c r="C58" s="137">
        <f>IF(BPU!$C$11="oui",VLOOKUP($B58,BPU!$B$15:$E$140,2,FALSE),0)</f>
        <v>0</v>
      </c>
      <c r="D58" s="137">
        <f>IF(BPU!$C$11="oui",VLOOKUP($B58,BPU!$B$15:$E$140,3,FALSE),0)</f>
        <v>0</v>
      </c>
      <c r="E58" s="137">
        <f>IF(BPU!$C$11="oui",VLOOKUP($B58,BPU!$B$15:$E$140,4,FALSE),0)</f>
        <v>0</v>
      </c>
      <c r="F58" s="141">
        <v>7</v>
      </c>
      <c r="G58" s="137"/>
      <c r="H58" s="137"/>
      <c r="I58" s="137"/>
      <c r="J58" s="142"/>
      <c r="K58" s="138">
        <f>E58*F58</f>
        <v>0</v>
      </c>
      <c r="L58" s="55"/>
    </row>
    <row r="59" spans="1:12" s="14" customFormat="1" ht="14.25">
      <c r="A59" s="55"/>
      <c r="B59" s="139" t="s">
        <v>141</v>
      </c>
      <c r="C59" s="134"/>
      <c r="D59" s="134"/>
      <c r="E59" s="134"/>
      <c r="F59" s="140"/>
      <c r="G59" s="140"/>
      <c r="H59" s="140"/>
      <c r="I59" s="140"/>
      <c r="J59" s="140"/>
      <c r="K59" s="135"/>
      <c r="L59" s="55"/>
    </row>
    <row r="60" spans="1:12" s="14" customFormat="1" ht="25.5">
      <c r="A60" s="55"/>
      <c r="B60" s="175" t="s">
        <v>201</v>
      </c>
      <c r="C60" s="137">
        <f>IF(BPU!$C$11="oui",VLOOKUP($B60,BPU!$B$15:$E$140,2,FALSE),0)</f>
        <v>0</v>
      </c>
      <c r="D60" s="137">
        <f>IF(BPU!$C$11="oui",VLOOKUP($B60,BPU!$B$15:$E$140,3,FALSE),0)</f>
        <v>0</v>
      </c>
      <c r="E60" s="137">
        <f>IF(BPU!$C$11="oui",VLOOKUP($B60,BPU!$B$15:$E$140,4,FALSE),0)</f>
        <v>0</v>
      </c>
      <c r="F60" s="141">
        <v>1</v>
      </c>
      <c r="G60" s="137"/>
      <c r="H60" s="137"/>
      <c r="I60" s="137"/>
      <c r="J60" s="142"/>
      <c r="K60" s="138">
        <f>E60*F60</f>
        <v>0</v>
      </c>
      <c r="L60" s="55"/>
    </row>
    <row r="61" spans="1:12" s="14" customFormat="1" ht="25.5">
      <c r="A61" s="55"/>
      <c r="B61" s="175" t="s">
        <v>202</v>
      </c>
      <c r="C61" s="137">
        <f>IF(BPU!$C$11="oui",VLOOKUP($B61,BPU!$B$15:$E$140,2,FALSE),0)</f>
        <v>0</v>
      </c>
      <c r="D61" s="137">
        <f>IF(BPU!$C$11="oui",VLOOKUP($B61,BPU!$B$15:$E$140,3,FALSE),0)</f>
        <v>0</v>
      </c>
      <c r="E61" s="137">
        <f>IF(BPU!$C$11="oui",VLOOKUP($B61,BPU!$B$15:$E$140,4,FALSE),0)</f>
        <v>0</v>
      </c>
      <c r="F61" s="141">
        <v>1</v>
      </c>
      <c r="G61" s="137"/>
      <c r="H61" s="137"/>
      <c r="I61" s="137"/>
      <c r="J61" s="142"/>
      <c r="K61" s="138">
        <f>E61*F61</f>
        <v>0</v>
      </c>
      <c r="L61" s="55"/>
    </row>
    <row r="62" spans="1:12" s="14" customFormat="1" ht="15">
      <c r="A62" s="55"/>
      <c r="B62" s="175" t="s">
        <v>129</v>
      </c>
      <c r="C62" s="137">
        <f>IF(BPU!$C$11="oui",VLOOKUP($B62,BPU!$B$15:$E$140,2,FALSE),0)</f>
        <v>0</v>
      </c>
      <c r="D62" s="137">
        <f>IF(BPU!$C$11="oui",VLOOKUP($B62,BPU!$B$15:$E$140,3,FALSE),0)</f>
        <v>0</v>
      </c>
      <c r="E62" s="137">
        <f>IF(BPU!$C$11="oui",VLOOKUP($B62,BPU!$B$15:$E$140,4,FALSE),0)</f>
        <v>0</v>
      </c>
      <c r="F62" s="141">
        <v>1</v>
      </c>
      <c r="G62" s="142"/>
      <c r="H62" s="142"/>
      <c r="I62" s="142"/>
      <c r="J62" s="142"/>
      <c r="K62" s="138">
        <f>E62*F62</f>
        <v>0</v>
      </c>
      <c r="L62" s="55"/>
    </row>
    <row r="63" spans="1:12" s="14" customFormat="1" ht="15">
      <c r="A63" s="55"/>
      <c r="B63" s="175" t="s">
        <v>132</v>
      </c>
      <c r="C63" s="137">
        <f>IF(BPU!$C$11="oui",VLOOKUP($B63,BPU!$B$15:$E$140,2,FALSE),0)</f>
        <v>0</v>
      </c>
      <c r="D63" s="137">
        <f>IF(BPU!$C$11="oui",VLOOKUP($B63,BPU!$B$15:$E$140,3,FALSE),0)</f>
        <v>0</v>
      </c>
      <c r="E63" s="137">
        <f>IF(BPU!$C$11="oui",VLOOKUP($B63,BPU!$B$15:$E$140,4,FALSE),0)</f>
        <v>0</v>
      </c>
      <c r="F63" s="141">
        <v>1</v>
      </c>
      <c r="G63" s="142"/>
      <c r="H63" s="142"/>
      <c r="I63" s="142"/>
      <c r="J63" s="142"/>
      <c r="K63" s="138">
        <f>E63*F63</f>
        <v>0</v>
      </c>
      <c r="L63" s="55"/>
    </row>
    <row r="64" spans="1:12" s="14" customFormat="1" ht="14.25">
      <c r="A64" s="55"/>
      <c r="B64" s="139" t="s">
        <v>47</v>
      </c>
      <c r="C64" s="134"/>
      <c r="D64" s="134"/>
      <c r="E64" s="134"/>
      <c r="F64" s="140"/>
      <c r="G64" s="140"/>
      <c r="H64" s="140"/>
      <c r="I64" s="140"/>
      <c r="J64" s="140"/>
      <c r="K64" s="135"/>
      <c r="L64" s="55"/>
    </row>
    <row r="65" spans="1:12" s="14" customFormat="1" ht="25.5">
      <c r="A65" s="55"/>
      <c r="B65" s="175" t="s">
        <v>149</v>
      </c>
      <c r="C65" s="137">
        <f>IF(BPU!$C$11="oui",VLOOKUP($B65,BPU!$B$15:$E$140,2,FALSE),0)</f>
        <v>0</v>
      </c>
      <c r="D65" s="137">
        <f>IF(BPU!$C$11="oui",VLOOKUP($B65,BPU!$B$15:$E$140,3,FALSE),0)</f>
        <v>0</v>
      </c>
      <c r="E65" s="137">
        <f>IF(BPU!$C$11="oui",VLOOKUP($B65,BPU!$B$15:$E$140,4,FALSE),0)</f>
        <v>0</v>
      </c>
      <c r="F65" s="141">
        <v>1</v>
      </c>
      <c r="G65" s="137"/>
      <c r="H65" s="137"/>
      <c r="I65" s="137"/>
      <c r="J65" s="142"/>
      <c r="K65" s="138">
        <f>E65*F65</f>
        <v>0</v>
      </c>
      <c r="L65" s="55"/>
    </row>
    <row r="66" spans="1:12" s="14" customFormat="1" ht="14.25">
      <c r="A66" s="55"/>
      <c r="B66" s="139" t="s">
        <v>48</v>
      </c>
      <c r="C66" s="134"/>
      <c r="D66" s="134"/>
      <c r="E66" s="134"/>
      <c r="F66" s="140"/>
      <c r="G66" s="140"/>
      <c r="H66" s="140"/>
      <c r="I66" s="140"/>
      <c r="J66" s="140"/>
      <c r="K66" s="135"/>
      <c r="L66" s="55"/>
    </row>
    <row r="67" spans="1:12" s="14" customFormat="1" ht="38.25">
      <c r="A67" s="55"/>
      <c r="B67" s="175" t="s">
        <v>190</v>
      </c>
      <c r="C67" s="137">
        <f>IF(BPU!$C$11="oui",VLOOKUP($B67,BPU!$B$15:$E$140,2,FALSE),0)</f>
        <v>0</v>
      </c>
      <c r="D67" s="137">
        <f>IF(BPU!$C$11="oui",VLOOKUP($B67,BPU!$B$15:$E$140,3,FALSE),0)</f>
        <v>0</v>
      </c>
      <c r="E67" s="137">
        <f>IF(BPU!$C$11="oui",VLOOKUP($B67,BPU!$B$15:$E$140,4,FALSE),0)</f>
        <v>0</v>
      </c>
      <c r="F67" s="141">
        <v>50</v>
      </c>
      <c r="G67" s="137"/>
      <c r="H67" s="137"/>
      <c r="I67" s="137"/>
      <c r="J67" s="142"/>
      <c r="K67" s="138">
        <f>E67*F67</f>
        <v>0</v>
      </c>
      <c r="L67" s="55"/>
    </row>
    <row r="68" spans="1:12" s="14" customFormat="1" ht="14.25">
      <c r="A68" s="55"/>
      <c r="B68" s="139" t="s">
        <v>36</v>
      </c>
      <c r="C68" s="134"/>
      <c r="D68" s="134"/>
      <c r="E68" s="134"/>
      <c r="F68" s="140"/>
      <c r="G68" s="140"/>
      <c r="H68" s="140"/>
      <c r="I68" s="140"/>
      <c r="J68" s="140"/>
      <c r="K68" s="135"/>
      <c r="L68" s="55"/>
    </row>
    <row r="69" spans="1:12" s="14" customFormat="1" ht="25.5">
      <c r="A69" s="55"/>
      <c r="B69" s="176" t="s">
        <v>199</v>
      </c>
      <c r="C69" s="137">
        <f>IF(BPU!$C$11="oui",VLOOKUP($B69,BPU!$B$15:$E$140,2,FALSE),0)</f>
        <v>0</v>
      </c>
      <c r="D69" s="137">
        <f>IF(BPU!$C$11="oui",VLOOKUP($B69,BPU!$B$15:$E$140,3,FALSE),0)</f>
        <v>0</v>
      </c>
      <c r="E69" s="137">
        <f>IF(BPU!$C$11="oui",VLOOKUP($B69,BPU!$B$15:$E$140,4,FALSE),0)</f>
        <v>0</v>
      </c>
      <c r="F69" s="141">
        <v>4</v>
      </c>
      <c r="G69" s="142">
        <v>1</v>
      </c>
      <c r="H69" s="142">
        <v>1</v>
      </c>
      <c r="I69" s="142">
        <v>1</v>
      </c>
      <c r="J69" s="142">
        <v>1</v>
      </c>
      <c r="K69" s="138">
        <f t="shared" ref="K69:K72" si="1">E69*F69</f>
        <v>0</v>
      </c>
      <c r="L69" s="55"/>
    </row>
    <row r="70" spans="1:12" s="14" customFormat="1" ht="25.5">
      <c r="A70" s="55"/>
      <c r="B70" s="176" t="s">
        <v>203</v>
      </c>
      <c r="C70" s="137">
        <f>IF(BPU!$C$11="oui",VLOOKUP($B70,BPU!$B$15:$E$140,2,FALSE),0)</f>
        <v>0</v>
      </c>
      <c r="D70" s="137">
        <f>IF(BPU!$C$11="oui",VLOOKUP($B70,BPU!$B$15:$E$140,3,FALSE),0)</f>
        <v>0</v>
      </c>
      <c r="E70" s="137">
        <f>IF(BPU!$C$11="oui",VLOOKUP($B70,BPU!$B$15:$E$140,4,FALSE),0)</f>
        <v>0</v>
      </c>
      <c r="F70" s="141">
        <v>4</v>
      </c>
      <c r="G70" s="142">
        <v>1</v>
      </c>
      <c r="H70" s="142">
        <v>1</v>
      </c>
      <c r="I70" s="142">
        <v>1</v>
      </c>
      <c r="J70" s="142">
        <v>1</v>
      </c>
      <c r="K70" s="138">
        <f t="shared" si="1"/>
        <v>0</v>
      </c>
      <c r="L70" s="55"/>
    </row>
    <row r="71" spans="1:12" s="14" customFormat="1" ht="25.5">
      <c r="A71" s="55"/>
      <c r="B71" s="176" t="s">
        <v>40</v>
      </c>
      <c r="C71" s="137">
        <f>IF(BPU!$C$11="oui",VLOOKUP($B71,BPU!$B$15:$E$140,2,FALSE),0)</f>
        <v>0</v>
      </c>
      <c r="D71" s="137">
        <f>IF(BPU!$C$11="oui",VLOOKUP($B71,BPU!$B$15:$E$140,3,FALSE),0)</f>
        <v>0</v>
      </c>
      <c r="E71" s="137">
        <f>IF(BPU!$C$11="oui",VLOOKUP($B71,BPU!$B$15:$E$140,4,FALSE),0)</f>
        <v>0</v>
      </c>
      <c r="F71" s="141">
        <v>4</v>
      </c>
      <c r="G71" s="142">
        <v>1</v>
      </c>
      <c r="H71" s="142">
        <v>1</v>
      </c>
      <c r="I71" s="142">
        <v>1</v>
      </c>
      <c r="J71" s="142">
        <v>1</v>
      </c>
      <c r="K71" s="138">
        <f t="shared" si="1"/>
        <v>0</v>
      </c>
      <c r="L71" s="55"/>
    </row>
    <row r="72" spans="1:12" s="14" customFormat="1" ht="25.5">
      <c r="A72" s="55"/>
      <c r="B72" s="176" t="s">
        <v>41</v>
      </c>
      <c r="C72" s="137">
        <f>IF(BPU!$C$11="oui",VLOOKUP($B72,BPU!$B$15:$E$140,2,FALSE),0)</f>
        <v>0</v>
      </c>
      <c r="D72" s="137">
        <f>IF(BPU!$C$11="oui",VLOOKUP($B72,BPU!$B$15:$E$140,3,FALSE),0)</f>
        <v>0</v>
      </c>
      <c r="E72" s="137">
        <f>IF(BPU!$C$11="oui",VLOOKUP($B72,BPU!$B$15:$E$140,4,FALSE),0)</f>
        <v>0</v>
      </c>
      <c r="F72" s="141">
        <v>4</v>
      </c>
      <c r="G72" s="142">
        <v>1</v>
      </c>
      <c r="H72" s="142">
        <v>1</v>
      </c>
      <c r="I72" s="142">
        <v>1</v>
      </c>
      <c r="J72" s="142">
        <v>1</v>
      </c>
      <c r="K72" s="138">
        <f t="shared" si="1"/>
        <v>0</v>
      </c>
      <c r="L72" s="55"/>
    </row>
    <row r="73" spans="1:12" s="14" customFormat="1" ht="15">
      <c r="A73" s="55"/>
      <c r="B73" s="15" t="s">
        <v>29</v>
      </c>
      <c r="C73" s="109"/>
      <c r="D73" s="109"/>
      <c r="E73" s="109"/>
      <c r="F73" s="110"/>
      <c r="G73" s="147"/>
      <c r="H73" s="147"/>
      <c r="I73" s="147"/>
      <c r="J73" s="147"/>
      <c r="K73" s="148">
        <f>SUM(K49:K72)</f>
        <v>0</v>
      </c>
      <c r="L73" s="55"/>
    </row>
    <row r="74" spans="1:12" ht="14.25">
      <c r="B74" s="52"/>
      <c r="C74" s="53"/>
      <c r="D74" s="53"/>
      <c r="E74" s="52"/>
      <c r="F74" s="52"/>
      <c r="G74" s="52"/>
      <c r="H74" s="52"/>
      <c r="I74" s="52"/>
      <c r="J74" s="52"/>
      <c r="K74" s="52"/>
    </row>
    <row r="75" spans="1:12" ht="14.25" hidden="1"/>
    <row r="76" spans="1:12" ht="14.25" hidden="1"/>
    <row r="77" spans="1:12" ht="14.25" hidden="1"/>
    <row r="78" spans="1:12" ht="14.25" hidden="1"/>
    <row r="79" spans="1:12" ht="14.25" hidden="1"/>
    <row r="80" spans="1:12" ht="14.25" hidden="1"/>
    <row r="81" ht="13.9" hidden="1" customHeight="1"/>
  </sheetData>
  <pageMargins left="0.23622047244094491" right="0.23622047244094491" top="0.74803149606299213" bottom="0.74803149606299213" header="0.31496062992125984" footer="0.31496062992125984"/>
  <pageSetup paperSize="9" orientation="landscape" verticalDpi="0" r:id="rId1"/>
  <headerFooter alignWithMargins="0">
    <oddHeader>&amp;L&amp;F - &amp;A&amp;RPage &amp;P sur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G230"/>
  <sheetViews>
    <sheetView showGridLines="0" zoomScaleNormal="100" workbookViewId="0">
      <selection activeCell="B2" sqref="B2"/>
    </sheetView>
  </sheetViews>
  <sheetFormatPr baseColWidth="10" defaultColWidth="0" defaultRowHeight="11.25" zeroHeight="1"/>
  <cols>
    <col min="1" max="1" width="2.7109375" style="66" customWidth="1"/>
    <col min="2" max="2" width="58.28515625" style="66" customWidth="1"/>
    <col min="3" max="3" width="51.140625" style="66" customWidth="1"/>
    <col min="4" max="6" width="6.7109375" style="66" customWidth="1"/>
    <col min="7" max="7" width="2.7109375" style="66" customWidth="1"/>
    <col min="8" max="16384" width="11.5703125" style="66" hidden="1"/>
  </cols>
  <sheetData>
    <row r="1" spans="2:7" ht="12" thickBot="1">
      <c r="F1" s="98" t="str">
        <f>'1-Introduction'!A1</f>
        <v>V1</v>
      </c>
    </row>
    <row r="2" spans="2:7" s="67" customFormat="1" ht="18">
      <c r="B2" s="49" t="str">
        <f>'1-Introduction'!A2</f>
        <v>Systèmes de Télécommunications</v>
      </c>
      <c r="C2" s="18"/>
      <c r="D2" s="18"/>
      <c r="E2" s="18"/>
      <c r="F2" s="19"/>
      <c r="G2" s="66"/>
    </row>
    <row r="3" spans="2:7" ht="15.75" thickBot="1">
      <c r="B3" s="50" t="str">
        <f>'1-Introduction'!A3</f>
        <v>MAIRIE DE CERNAY</v>
      </c>
      <c r="C3" s="20"/>
      <c r="D3" s="20"/>
      <c r="E3" s="20"/>
      <c r="F3" s="21"/>
    </row>
    <row r="4" spans="2:7" ht="15" thickBot="1">
      <c r="B4" s="56"/>
      <c r="C4" s="56"/>
      <c r="D4" s="56"/>
      <c r="E4" s="56"/>
      <c r="F4" s="56"/>
    </row>
    <row r="5" spans="2:7" ht="15">
      <c r="B5" s="16" t="s">
        <v>26</v>
      </c>
      <c r="C5" s="18"/>
      <c r="D5" s="18"/>
      <c r="E5" s="18"/>
      <c r="F5" s="19"/>
    </row>
    <row r="6" spans="2:7" s="67" customFormat="1" ht="18.75" thickBot="1">
      <c r="B6" s="17"/>
      <c r="C6" s="20"/>
      <c r="D6" s="20"/>
      <c r="E6" s="20"/>
      <c r="F6" s="21"/>
      <c r="G6" s="66"/>
    </row>
    <row r="7" spans="2:7"/>
    <row r="8" spans="2:7" ht="12.75">
      <c r="B8" s="99" t="s">
        <v>11</v>
      </c>
      <c r="C8" s="100"/>
      <c r="D8" s="100"/>
      <c r="E8" s="100"/>
      <c r="F8" s="101"/>
    </row>
    <row r="9" spans="2:7" ht="12.75">
      <c r="B9" s="102" t="s">
        <v>12</v>
      </c>
      <c r="C9" s="68"/>
      <c r="D9" s="68"/>
      <c r="E9" s="68"/>
      <c r="F9" s="103"/>
    </row>
    <row r="10" spans="2:7" ht="12.75">
      <c r="B10" s="104" t="s">
        <v>13</v>
      </c>
      <c r="C10" s="105"/>
      <c r="D10" s="105"/>
      <c r="E10" s="105"/>
      <c r="F10" s="106"/>
    </row>
    <row r="11" spans="2:7" ht="12" thickBot="1"/>
    <row r="12" spans="2:7" s="70" customFormat="1" ht="14.25" thickTop="1" thickBot="1">
      <c r="B12" s="69" t="s">
        <v>14</v>
      </c>
    </row>
    <row r="13" spans="2:7" ht="12" thickTop="1"/>
    <row r="14" spans="2:7">
      <c r="B14" s="71" t="s">
        <v>15</v>
      </c>
      <c r="C14" s="72" t="s">
        <v>16</v>
      </c>
      <c r="D14" s="72" t="s">
        <v>17</v>
      </c>
      <c r="E14" s="72" t="s">
        <v>18</v>
      </c>
      <c r="F14" s="72" t="s">
        <v>19</v>
      </c>
    </row>
    <row r="15" spans="2:7">
      <c r="B15" s="78" t="s">
        <v>117</v>
      </c>
      <c r="C15" s="79"/>
      <c r="D15" s="80"/>
      <c r="E15" s="80"/>
      <c r="F15" s="81" t="str">
        <f t="shared" ref="F15" si="0">IF(D15="","",D15*E15)</f>
        <v/>
      </c>
    </row>
    <row r="16" spans="2:7" ht="22.5">
      <c r="B16" s="75" t="s">
        <v>118</v>
      </c>
      <c r="C16" s="76"/>
      <c r="D16" s="84"/>
      <c r="E16" s="152">
        <v>2</v>
      </c>
      <c r="F16" s="77">
        <f t="shared" ref="F16:F17" si="1">E16*D16</f>
        <v>0</v>
      </c>
      <c r="G16" s="94"/>
    </row>
    <row r="17" spans="2:7" ht="22.5">
      <c r="B17" s="75" t="s">
        <v>119</v>
      </c>
      <c r="C17" s="76"/>
      <c r="D17" s="84"/>
      <c r="E17" s="152">
        <v>2</v>
      </c>
      <c r="F17" s="77">
        <f t="shared" si="1"/>
        <v>0</v>
      </c>
      <c r="G17" s="94"/>
    </row>
    <row r="18" spans="2:7">
      <c r="B18" s="78" t="s">
        <v>20</v>
      </c>
      <c r="C18" s="79"/>
      <c r="D18" s="80"/>
      <c r="E18" s="153"/>
      <c r="F18" s="81"/>
    </row>
    <row r="19" spans="2:7" ht="22.5">
      <c r="B19" s="75" t="s">
        <v>120</v>
      </c>
      <c r="C19" s="76"/>
      <c r="D19" s="84"/>
      <c r="E19" s="152">
        <v>3</v>
      </c>
      <c r="F19" s="77">
        <f t="shared" ref="F19:F20" si="2">E19*D19</f>
        <v>0</v>
      </c>
    </row>
    <row r="20" spans="2:7" ht="22.5">
      <c r="B20" s="75" t="s">
        <v>121</v>
      </c>
      <c r="C20" s="76"/>
      <c r="D20" s="84"/>
      <c r="E20" s="152">
        <v>2</v>
      </c>
      <c r="F20" s="77">
        <f t="shared" si="2"/>
        <v>0</v>
      </c>
    </row>
    <row r="21" spans="2:7">
      <c r="B21" s="78" t="s">
        <v>21</v>
      </c>
      <c r="C21" s="79"/>
      <c r="D21" s="80"/>
      <c r="E21" s="153"/>
      <c r="F21" s="81"/>
    </row>
    <row r="22" spans="2:7" ht="22.5">
      <c r="B22" s="82" t="s">
        <v>122</v>
      </c>
      <c r="C22" s="83"/>
      <c r="D22" s="84"/>
      <c r="E22" s="152">
        <v>1</v>
      </c>
      <c r="F22" s="77">
        <f t="shared" ref="F22:F24" si="3">E22*D22</f>
        <v>0</v>
      </c>
    </row>
    <row r="23" spans="2:7" ht="22.5">
      <c r="B23" s="82" t="s">
        <v>123</v>
      </c>
      <c r="C23" s="83"/>
      <c r="D23" s="84"/>
      <c r="E23" s="152">
        <v>1</v>
      </c>
      <c r="F23" s="77">
        <f t="shared" si="3"/>
        <v>0</v>
      </c>
    </row>
    <row r="24" spans="2:7" ht="33.75">
      <c r="B24" s="82" t="s">
        <v>124</v>
      </c>
      <c r="C24" s="83"/>
      <c r="D24" s="84"/>
      <c r="E24" s="152">
        <v>1</v>
      </c>
      <c r="F24" s="77">
        <f t="shared" si="3"/>
        <v>0</v>
      </c>
    </row>
    <row r="25" spans="2:7">
      <c r="B25" s="85"/>
      <c r="C25" s="86" t="s">
        <v>22</v>
      </c>
      <c r="D25" s="87">
        <f>(SUM(E14:E24)*10)</f>
        <v>120</v>
      </c>
      <c r="E25" s="87" t="s">
        <v>23</v>
      </c>
      <c r="F25" s="88">
        <f>SUM(F14:F24)</f>
        <v>0</v>
      </c>
    </row>
    <row r="26" spans="2:7">
      <c r="B26" s="89"/>
      <c r="C26" s="89" t="s">
        <v>24</v>
      </c>
      <c r="D26" s="90">
        <v>10</v>
      </c>
      <c r="E26" s="90" t="s">
        <v>23</v>
      </c>
      <c r="F26" s="91">
        <f>(F25*D26)/$D$25</f>
        <v>0</v>
      </c>
    </row>
    <row r="27" spans="2:7" ht="12" thickBot="1"/>
    <row r="28" spans="2:7" s="70" customFormat="1" ht="14.25" thickTop="1" thickBot="1">
      <c r="B28" s="69" t="s">
        <v>25</v>
      </c>
    </row>
    <row r="29" spans="2:7" ht="12" thickTop="1"/>
    <row r="30" spans="2:7">
      <c r="B30" s="71" t="s">
        <v>77</v>
      </c>
      <c r="C30" s="72" t="s">
        <v>16</v>
      </c>
      <c r="D30" s="72" t="s">
        <v>17</v>
      </c>
      <c r="E30" s="72" t="s">
        <v>18</v>
      </c>
      <c r="F30" s="72" t="s">
        <v>19</v>
      </c>
    </row>
    <row r="31" spans="2:7">
      <c r="B31" s="73" t="s">
        <v>78</v>
      </c>
      <c r="C31" s="95"/>
      <c r="D31" s="96"/>
      <c r="E31" s="154"/>
      <c r="F31" s="74"/>
    </row>
    <row r="32" spans="2:7">
      <c r="B32" s="78" t="s">
        <v>79</v>
      </c>
      <c r="C32" s="79"/>
      <c r="D32" s="80"/>
      <c r="E32" s="153"/>
      <c r="F32" s="81" t="str">
        <f t="shared" ref="F32:F56" si="4">IF(D32="","",D32*E32)</f>
        <v/>
      </c>
    </row>
    <row r="33" spans="2:7" ht="22.5">
      <c r="B33" s="92" t="s">
        <v>80</v>
      </c>
      <c r="C33" s="83"/>
      <c r="D33" s="84"/>
      <c r="E33" s="152">
        <v>4</v>
      </c>
      <c r="F33" s="77">
        <f>E33*D33</f>
        <v>0</v>
      </c>
    </row>
    <row r="34" spans="2:7">
      <c r="B34" s="93" t="s">
        <v>81</v>
      </c>
      <c r="C34" s="83"/>
      <c r="D34" s="84"/>
      <c r="E34" s="152">
        <v>2</v>
      </c>
      <c r="F34" s="77">
        <f t="shared" ref="F34:F70" si="5">E34*D34</f>
        <v>0</v>
      </c>
    </row>
    <row r="35" spans="2:7">
      <c r="B35" s="93" t="s">
        <v>82</v>
      </c>
      <c r="C35" s="83"/>
      <c r="D35" s="84"/>
      <c r="E35" s="152">
        <v>2</v>
      </c>
      <c r="F35" s="77">
        <f t="shared" si="5"/>
        <v>0</v>
      </c>
    </row>
    <row r="36" spans="2:7">
      <c r="B36" s="93" t="s">
        <v>83</v>
      </c>
      <c r="C36" s="83"/>
      <c r="D36" s="84"/>
      <c r="E36" s="152">
        <v>6</v>
      </c>
      <c r="F36" s="77">
        <f t="shared" si="5"/>
        <v>0</v>
      </c>
    </row>
    <row r="37" spans="2:7">
      <c r="B37" s="93" t="s">
        <v>84</v>
      </c>
      <c r="C37" s="83"/>
      <c r="D37" s="84"/>
      <c r="E37" s="152">
        <v>1</v>
      </c>
      <c r="F37" s="77">
        <f t="shared" si="5"/>
        <v>0</v>
      </c>
    </row>
    <row r="38" spans="2:7">
      <c r="B38" s="78" t="s">
        <v>85</v>
      </c>
      <c r="C38" s="79"/>
      <c r="D38" s="80"/>
      <c r="E38" s="153"/>
      <c r="F38" s="81"/>
    </row>
    <row r="39" spans="2:7">
      <c r="B39" s="82" t="s">
        <v>86</v>
      </c>
      <c r="C39" s="83"/>
      <c r="D39" s="84"/>
      <c r="E39" s="152">
        <v>2</v>
      </c>
      <c r="F39" s="77">
        <f t="shared" si="5"/>
        <v>0</v>
      </c>
      <c r="G39" s="94"/>
    </row>
    <row r="40" spans="2:7">
      <c r="B40" s="82" t="s">
        <v>87</v>
      </c>
      <c r="C40" s="83"/>
      <c r="D40" s="84"/>
      <c r="E40" s="152">
        <v>4</v>
      </c>
      <c r="F40" s="77">
        <f t="shared" si="5"/>
        <v>0</v>
      </c>
      <c r="G40" s="94"/>
    </row>
    <row r="41" spans="2:7">
      <c r="B41" s="82" t="s">
        <v>88</v>
      </c>
      <c r="C41" s="83"/>
      <c r="D41" s="84"/>
      <c r="E41" s="152">
        <v>2</v>
      </c>
      <c r="F41" s="77">
        <f t="shared" si="5"/>
        <v>0</v>
      </c>
      <c r="G41" s="94"/>
    </row>
    <row r="42" spans="2:7">
      <c r="B42" s="78" t="s">
        <v>89</v>
      </c>
      <c r="C42" s="79"/>
      <c r="D42" s="80"/>
      <c r="E42" s="153"/>
      <c r="F42" s="81"/>
      <c r="G42" s="94"/>
    </row>
    <row r="43" spans="2:7">
      <c r="B43" s="82" t="s">
        <v>90</v>
      </c>
      <c r="C43" s="83"/>
      <c r="D43" s="84"/>
      <c r="E43" s="152">
        <v>2</v>
      </c>
      <c r="F43" s="77">
        <f t="shared" si="5"/>
        <v>0</v>
      </c>
      <c r="G43" s="94"/>
    </row>
    <row r="44" spans="2:7">
      <c r="B44" s="82" t="s">
        <v>91</v>
      </c>
      <c r="C44" s="83"/>
      <c r="D44" s="84"/>
      <c r="E44" s="152">
        <v>2</v>
      </c>
      <c r="F44" s="77">
        <f t="shared" si="5"/>
        <v>0</v>
      </c>
      <c r="G44" s="94"/>
    </row>
    <row r="45" spans="2:7">
      <c r="B45" s="82" t="s">
        <v>92</v>
      </c>
      <c r="C45" s="83"/>
      <c r="D45" s="84"/>
      <c r="E45" s="152">
        <v>3</v>
      </c>
      <c r="F45" s="77">
        <f t="shared" si="5"/>
        <v>0</v>
      </c>
    </row>
    <row r="46" spans="2:7">
      <c r="B46" s="82" t="s">
        <v>93</v>
      </c>
      <c r="C46" s="83"/>
      <c r="D46" s="84"/>
      <c r="E46" s="152">
        <v>4</v>
      </c>
      <c r="F46" s="77">
        <f t="shared" si="5"/>
        <v>0</v>
      </c>
    </row>
    <row r="47" spans="2:7">
      <c r="B47" s="82" t="s">
        <v>94</v>
      </c>
      <c r="C47" s="83"/>
      <c r="D47" s="84"/>
      <c r="E47" s="152">
        <v>2</v>
      </c>
      <c r="F47" s="77">
        <f t="shared" si="5"/>
        <v>0</v>
      </c>
    </row>
    <row r="48" spans="2:7">
      <c r="B48" s="78" t="s">
        <v>95</v>
      </c>
      <c r="C48" s="79"/>
      <c r="D48" s="80"/>
      <c r="E48" s="153"/>
      <c r="F48" s="81"/>
    </row>
    <row r="49" spans="2:7">
      <c r="B49" s="82" t="s">
        <v>96</v>
      </c>
      <c r="C49" s="83"/>
      <c r="D49" s="84"/>
      <c r="E49" s="152">
        <v>4</v>
      </c>
      <c r="F49" s="77">
        <f t="shared" si="5"/>
        <v>0</v>
      </c>
    </row>
    <row r="50" spans="2:7">
      <c r="B50" s="82" t="s">
        <v>97</v>
      </c>
      <c r="C50" s="83"/>
      <c r="D50" s="84"/>
      <c r="E50" s="152">
        <v>4</v>
      </c>
      <c r="F50" s="77">
        <f t="shared" si="5"/>
        <v>0</v>
      </c>
    </row>
    <row r="51" spans="2:7" ht="22.5">
      <c r="B51" s="82" t="s">
        <v>205</v>
      </c>
      <c r="C51" s="83"/>
      <c r="D51" s="84"/>
      <c r="E51" s="152">
        <v>4</v>
      </c>
      <c r="F51" s="77">
        <f t="shared" si="5"/>
        <v>0</v>
      </c>
    </row>
    <row r="52" spans="2:7">
      <c r="B52" s="78" t="s">
        <v>98</v>
      </c>
      <c r="C52" s="79"/>
      <c r="D52" s="80"/>
      <c r="E52" s="153"/>
      <c r="F52" s="81"/>
    </row>
    <row r="53" spans="2:7">
      <c r="B53" s="93" t="s">
        <v>99</v>
      </c>
      <c r="C53" s="83"/>
      <c r="D53" s="84"/>
      <c r="E53" s="152">
        <v>4</v>
      </c>
      <c r="F53" s="77">
        <f t="shared" si="5"/>
        <v>0</v>
      </c>
      <c r="G53" s="94"/>
    </row>
    <row r="54" spans="2:7">
      <c r="B54" s="93" t="s">
        <v>100</v>
      </c>
      <c r="C54" s="83"/>
      <c r="D54" s="84"/>
      <c r="E54" s="152">
        <v>2</v>
      </c>
      <c r="F54" s="77">
        <f t="shared" si="5"/>
        <v>0</v>
      </c>
    </row>
    <row r="55" spans="2:7">
      <c r="B55" s="73" t="s">
        <v>101</v>
      </c>
      <c r="C55" s="95"/>
      <c r="D55" s="96"/>
      <c r="E55" s="154"/>
      <c r="F55" s="97"/>
    </row>
    <row r="56" spans="2:7">
      <c r="B56" s="78" t="s">
        <v>102</v>
      </c>
      <c r="C56" s="79"/>
      <c r="D56" s="80"/>
      <c r="E56" s="153"/>
      <c r="F56" s="81" t="str">
        <f t="shared" si="4"/>
        <v/>
      </c>
    </row>
    <row r="57" spans="2:7">
      <c r="B57" s="82" t="s">
        <v>103</v>
      </c>
      <c r="C57" s="83"/>
      <c r="D57" s="84"/>
      <c r="E57" s="152">
        <v>8</v>
      </c>
      <c r="F57" s="77">
        <f t="shared" si="5"/>
        <v>0</v>
      </c>
    </row>
    <row r="58" spans="2:7">
      <c r="B58" s="82" t="s">
        <v>104</v>
      </c>
      <c r="C58" s="83"/>
      <c r="D58" s="84"/>
      <c r="E58" s="152">
        <v>10</v>
      </c>
      <c r="F58" s="77">
        <f t="shared" si="5"/>
        <v>0</v>
      </c>
    </row>
    <row r="59" spans="2:7">
      <c r="B59" s="82" t="s">
        <v>105</v>
      </c>
      <c r="C59" s="83"/>
      <c r="D59" s="84"/>
      <c r="E59" s="152">
        <v>2</v>
      </c>
      <c r="F59" s="77">
        <f t="shared" si="5"/>
        <v>0</v>
      </c>
    </row>
    <row r="60" spans="2:7">
      <c r="B60" s="82" t="s">
        <v>106</v>
      </c>
      <c r="C60" s="83"/>
      <c r="D60" s="84"/>
      <c r="E60" s="152">
        <v>6</v>
      </c>
      <c r="F60" s="77">
        <f t="shared" si="5"/>
        <v>0</v>
      </c>
    </row>
    <row r="61" spans="2:7">
      <c r="B61" s="78" t="s">
        <v>107</v>
      </c>
      <c r="C61" s="78"/>
      <c r="D61" s="78"/>
      <c r="E61" s="155"/>
      <c r="F61" s="81"/>
      <c r="G61" s="94"/>
    </row>
    <row r="62" spans="2:7">
      <c r="B62" s="82" t="s">
        <v>108</v>
      </c>
      <c r="C62" s="83"/>
      <c r="D62" s="84"/>
      <c r="E62" s="152">
        <v>10</v>
      </c>
      <c r="F62" s="77">
        <f t="shared" si="5"/>
        <v>0</v>
      </c>
      <c r="G62" s="94"/>
    </row>
    <row r="63" spans="2:7">
      <c r="B63" s="82" t="s">
        <v>109</v>
      </c>
      <c r="C63" s="83"/>
      <c r="D63" s="84"/>
      <c r="E63" s="152">
        <v>10</v>
      </c>
      <c r="F63" s="77">
        <f t="shared" si="5"/>
        <v>0</v>
      </c>
    </row>
    <row r="64" spans="2:7">
      <c r="B64" s="82" t="s">
        <v>110</v>
      </c>
      <c r="C64" s="83"/>
      <c r="D64" s="84"/>
      <c r="E64" s="152">
        <v>1</v>
      </c>
      <c r="F64" s="77">
        <f t="shared" si="5"/>
        <v>0</v>
      </c>
    </row>
    <row r="65" spans="2:7">
      <c r="B65" s="78" t="s">
        <v>111</v>
      </c>
      <c r="C65" s="79"/>
      <c r="D65" s="80"/>
      <c r="E65" s="153"/>
      <c r="F65" s="81"/>
      <c r="G65" s="94"/>
    </row>
    <row r="66" spans="2:7" ht="22.5">
      <c r="B66" s="82" t="s">
        <v>112</v>
      </c>
      <c r="C66" s="83"/>
      <c r="D66" s="84"/>
      <c r="E66" s="152">
        <v>4</v>
      </c>
      <c r="F66" s="77">
        <f t="shared" si="5"/>
        <v>0</v>
      </c>
    </row>
    <row r="67" spans="2:7">
      <c r="B67" s="82" t="s">
        <v>113</v>
      </c>
      <c r="C67" s="83"/>
      <c r="D67" s="84"/>
      <c r="E67" s="152">
        <v>4</v>
      </c>
      <c r="F67" s="77">
        <f t="shared" si="5"/>
        <v>0</v>
      </c>
    </row>
    <row r="68" spans="2:7" ht="22.5">
      <c r="B68" s="82" t="s">
        <v>114</v>
      </c>
      <c r="C68" s="83"/>
      <c r="D68" s="84"/>
      <c r="E68" s="152">
        <v>1</v>
      </c>
      <c r="F68" s="77">
        <f t="shared" si="5"/>
        <v>0</v>
      </c>
    </row>
    <row r="69" spans="2:7" ht="22.5">
      <c r="B69" s="82" t="s">
        <v>115</v>
      </c>
      <c r="C69" s="83"/>
      <c r="D69" s="84"/>
      <c r="E69" s="152">
        <v>1</v>
      </c>
      <c r="F69" s="77">
        <f t="shared" si="5"/>
        <v>0</v>
      </c>
    </row>
    <row r="70" spans="2:7">
      <c r="B70" s="82" t="s">
        <v>116</v>
      </c>
      <c r="C70" s="83"/>
      <c r="D70" s="84"/>
      <c r="E70" s="152">
        <v>2</v>
      </c>
      <c r="F70" s="77">
        <f t="shared" si="5"/>
        <v>0</v>
      </c>
    </row>
    <row r="71" spans="2:7">
      <c r="B71" s="85"/>
      <c r="C71" s="85" t="s">
        <v>22</v>
      </c>
      <c r="D71" s="149">
        <f>(SUM(E30:E70)*10)</f>
        <v>1130</v>
      </c>
      <c r="E71" s="150" t="s">
        <v>23</v>
      </c>
      <c r="F71" s="151">
        <f>SUM(F30:F70)</f>
        <v>0</v>
      </c>
    </row>
    <row r="72" spans="2:7"/>
    <row r="73" spans="2:7">
      <c r="B73" s="85"/>
      <c r="C73" s="85" t="s">
        <v>125</v>
      </c>
      <c r="D73" s="150">
        <v>30</v>
      </c>
      <c r="E73" s="149" t="s">
        <v>23</v>
      </c>
      <c r="F73" s="151">
        <f>(SUM($F$32:$F$54)*D73)/SUM($E$32:$E$54)/10</f>
        <v>0</v>
      </c>
    </row>
    <row r="74" spans="2:7" ht="15.75" customHeight="1">
      <c r="B74" s="85"/>
      <c r="C74" s="85" t="s">
        <v>126</v>
      </c>
      <c r="D74" s="150">
        <v>20</v>
      </c>
      <c r="E74" s="149" t="s">
        <v>23</v>
      </c>
      <c r="F74" s="151">
        <f>(SUM($F$56:$F$70)*D74)/SUM($E$56:$E$70)/10</f>
        <v>0</v>
      </c>
    </row>
    <row r="75" spans="2:7">
      <c r="B75" s="89"/>
      <c r="C75" s="89" t="s">
        <v>24</v>
      </c>
      <c r="D75" s="90">
        <f>SUM(D73:D74)</f>
        <v>50</v>
      </c>
      <c r="E75" s="90" t="s">
        <v>23</v>
      </c>
      <c r="F75" s="91">
        <f>(F71*D75)/$D$71</f>
        <v>0</v>
      </c>
    </row>
    <row r="76" spans="2:7"/>
    <row r="77" spans="2:7" hidden="1"/>
    <row r="78" spans="2:7" hidden="1"/>
    <row r="79" spans="2:7" hidden="1"/>
    <row r="80" spans="2:7"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sheetData>
  <protectedRanges>
    <protectedRange sqref="C27 C12:C14" name="Réponse_1"/>
    <protectedRange sqref="C15:C20 C22:C24" name="Réponse_1_1_2_1_1"/>
    <protectedRange sqref="C21" name="Réponse_1_1_1_1_1_1"/>
  </protectedRanges>
  <printOptions horizontalCentered="1" verticalCentered="1"/>
  <pageMargins left="0.70866141732283472" right="0.70866141732283472" top="0.74803149606299213" bottom="0.74803149606299213" header="0.31496062992125984" footer="0.31496062992125984"/>
  <pageSetup paperSize="9" scale="97" fitToHeight="3" orientation="landscape" verticalDpi="1200" r:id="rId1"/>
  <headerFooter alignWithMargins="0">
    <oddHeader>&amp;L&amp;F - &amp;A&amp;RPage &amp;P sur &amp;N</oddHeader>
  </headerFooter>
  <rowBreaks count="1" manualBreakCount="1">
    <brk id="27"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1-Introduction</vt:lpstr>
      <vt:lpstr>BPU</vt:lpstr>
      <vt:lpstr>DQE</vt:lpstr>
      <vt:lpstr>Réponse-Technique</vt:lpstr>
      <vt:lpstr>'1-Introduction'!Zone_d_impression</vt:lpstr>
      <vt:lpstr>DQE!Zone_d_impression</vt:lpstr>
      <vt:lpstr>'Réponse-Technique'!Zone_d_impression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Jean-Paul Chapotot</dc:creator>
  <cp:lastModifiedBy>Thomas Hesling</cp:lastModifiedBy>
  <cp:lastPrinted>2017-11-03T08:59:28Z</cp:lastPrinted>
  <dcterms:created xsi:type="dcterms:W3CDTF">2007-11-06T09:24:19Z</dcterms:created>
  <dcterms:modified xsi:type="dcterms:W3CDTF">2018-10-09T09:58:54Z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0_Dénomination Sociale">
    <vt:lpwstr>Dénomination Sociale</vt:lpwstr>
  </property>
  <property fmtid="{D5CDD505-2E9C-101B-9397-08002B2CF9AE}" pid="3" name="1_Numéro du lot mobile">
    <vt:lpwstr>Numéro du Lot mobile</vt:lpwstr>
  </property>
  <property fmtid="{D5CDD505-2E9C-101B-9397-08002B2CF9AE}" pid="4" name="2_Numéro du lot Internet">
    <vt:lpwstr>Numéro du lot Internet</vt:lpwstr>
  </property>
  <property fmtid="{D5CDD505-2E9C-101B-9397-08002B2CF9AE}" pid="5" name="3_Numéro du lot VPN">
    <vt:lpwstr>Numéro du Lot VPN</vt:lpwstr>
  </property>
</Properties>
</file>